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Publication files\Matt_Keys_CO32- paper_data files\Data repository_Grants_NET0008481_NEX0097421\"/>
    </mc:Choice>
  </mc:AlternateContent>
  <xr:revisionPtr revIDLastSave="0" documentId="13_ncr:1_{09393808-0EC6-4ED3-918A-E22DCA41EFF4}" xr6:coauthVersionLast="47" xr6:coauthVersionMax="47" xr10:uidLastSave="{00000000-0000-0000-0000-000000000000}"/>
  <bookViews>
    <workbookView xWindow="-120" yWindow="-120" windowWidth="29040" windowHeight="15720" xr2:uid="{DE1FF389-BC4E-4B7D-BFA3-D54B331EE6C8}"/>
  </bookViews>
  <sheets>
    <sheet name="C.granii_BZA exps" sheetId="1" r:id="rId1"/>
    <sheet name="C.granii_hepes_hepes+BZA exps" sheetId="2" r:id="rId2"/>
    <sheet name="C.granii_high pH exps" sheetId="3" r:id="rId3"/>
    <sheet name="C.granii_high_low light+BZA" sheetId="4" r:id="rId4"/>
    <sheet name="C.graniiculture O2 evo+BZA+DIDS" sheetId="5" r:id="rId5"/>
    <sheet name="Coscinodiscus sp+BZA" sheetId="6" r:id="rId6"/>
    <sheet name="Coscinodiscus sphepes+hepes+BZA" sheetId="7" r:id="rId7"/>
    <sheet name="S. palmeriana+BZA" sheetId="8" r:id="rId8"/>
    <sheet name="S.palmeriana hepes+hepes+BZA"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1" i="9" l="1"/>
  <c r="AC11" i="9"/>
  <c r="AG11" i="9" s="1"/>
  <c r="X11" i="9"/>
  <c r="U11" i="9"/>
  <c r="Y11" i="9" s="1"/>
  <c r="P11" i="9"/>
  <c r="M11" i="9"/>
  <c r="Q11" i="9" s="1"/>
  <c r="H11" i="9"/>
  <c r="E11" i="9"/>
  <c r="I11" i="9" s="1"/>
  <c r="AF10" i="9"/>
  <c r="AC10" i="9"/>
  <c r="AG10" i="9" s="1"/>
  <c r="X10" i="9"/>
  <c r="U10" i="9"/>
  <c r="Y10" i="9" s="1"/>
  <c r="P10" i="9"/>
  <c r="M10" i="9"/>
  <c r="Q10" i="9" s="1"/>
  <c r="H10" i="9"/>
  <c r="E10" i="9"/>
  <c r="AF9" i="9"/>
  <c r="AC9" i="9"/>
  <c r="AG9" i="9" s="1"/>
  <c r="X9" i="9"/>
  <c r="U9" i="9"/>
  <c r="Y9" i="9" s="1"/>
  <c r="P9" i="9"/>
  <c r="M9" i="9"/>
  <c r="Q9" i="9" s="1"/>
  <c r="H9" i="9"/>
  <c r="E9" i="9"/>
  <c r="I9" i="9" s="1"/>
  <c r="AF8" i="9"/>
  <c r="AF14" i="9" s="1"/>
  <c r="AC8" i="9"/>
  <c r="AG8" i="9" s="1"/>
  <c r="X8" i="9"/>
  <c r="X14" i="9" s="1"/>
  <c r="U8" i="9"/>
  <c r="Y8" i="9" s="1"/>
  <c r="P8" i="9"/>
  <c r="M8" i="9"/>
  <c r="H8" i="9"/>
  <c r="E8" i="9"/>
  <c r="E13" i="9" s="1"/>
  <c r="M13" i="9" l="1"/>
  <c r="P14" i="9"/>
  <c r="P13" i="9"/>
  <c r="AF13" i="9"/>
  <c r="U13" i="9"/>
  <c r="H14" i="9"/>
  <c r="I10" i="9"/>
  <c r="X13" i="9"/>
  <c r="Y14" i="9"/>
  <c r="Y13" i="9"/>
  <c r="AG14" i="9"/>
  <c r="AG13" i="9"/>
  <c r="AC13" i="9"/>
  <c r="E14" i="9"/>
  <c r="H13" i="9"/>
  <c r="AC14" i="9"/>
  <c r="I8" i="9"/>
  <c r="M14" i="9"/>
  <c r="Q8" i="9"/>
  <c r="U14" i="9"/>
  <c r="I14" i="9" l="1"/>
  <c r="I13" i="9"/>
  <c r="Q14" i="9"/>
  <c r="Q13" i="9"/>
  <c r="U13" i="8" l="1"/>
  <c r="AF11" i="8"/>
  <c r="AC11" i="8"/>
  <c r="AG11" i="8" s="1"/>
  <c r="X11" i="8"/>
  <c r="U11" i="8"/>
  <c r="Y11" i="8" s="1"/>
  <c r="P11" i="8"/>
  <c r="M11" i="8"/>
  <c r="Q11" i="8" s="1"/>
  <c r="H11" i="8"/>
  <c r="E11" i="8"/>
  <c r="I11" i="8" s="1"/>
  <c r="AF10" i="8"/>
  <c r="AC10" i="8"/>
  <c r="X10" i="8"/>
  <c r="Y10" i="8" s="1"/>
  <c r="U10" i="8"/>
  <c r="P10" i="8"/>
  <c r="M10" i="8"/>
  <c r="Q10" i="8" s="1"/>
  <c r="H10" i="8"/>
  <c r="E10" i="8"/>
  <c r="AF9" i="8"/>
  <c r="AF14" i="8" s="1"/>
  <c r="AC9" i="8"/>
  <c r="AC14" i="8" s="1"/>
  <c r="X9" i="8"/>
  <c r="U9" i="8"/>
  <c r="Y9" i="8" s="1"/>
  <c r="P9" i="8"/>
  <c r="M9" i="8"/>
  <c r="H9" i="8"/>
  <c r="E9" i="8"/>
  <c r="AF8" i="8"/>
  <c r="AG8" i="8" s="1"/>
  <c r="AC8" i="8"/>
  <c r="X8" i="8"/>
  <c r="U8" i="8"/>
  <c r="Y8" i="8" s="1"/>
  <c r="P8" i="8"/>
  <c r="P14" i="8" s="1"/>
  <c r="M8" i="8"/>
  <c r="M13" i="8" s="1"/>
  <c r="H8" i="8"/>
  <c r="H13" i="8" s="1"/>
  <c r="E8" i="8"/>
  <c r="P13" i="8" l="1"/>
  <c r="X13" i="8"/>
  <c r="I10" i="8"/>
  <c r="E13" i="8"/>
  <c r="AF13" i="8"/>
  <c r="X14" i="8"/>
  <c r="E14" i="8"/>
  <c r="AC13" i="8"/>
  <c r="H14" i="8"/>
  <c r="Q9" i="8"/>
  <c r="Y14" i="8"/>
  <c r="Y13" i="8"/>
  <c r="AG9" i="8"/>
  <c r="Q8" i="8"/>
  <c r="U14" i="8"/>
  <c r="I9" i="8"/>
  <c r="AG10" i="8"/>
  <c r="I8" i="8"/>
  <c r="M14" i="8"/>
  <c r="I14" i="8" l="1"/>
  <c r="I13" i="8"/>
  <c r="AG14" i="8"/>
  <c r="AG13" i="8"/>
  <c r="Q13" i="8"/>
  <c r="Q14" i="8"/>
  <c r="AF12" i="7" l="1"/>
  <c r="AC12" i="7"/>
  <c r="AG12" i="7" s="1"/>
  <c r="X12" i="7"/>
  <c r="U12" i="7"/>
  <c r="Y12" i="7" s="1"/>
  <c r="P12" i="7"/>
  <c r="M12" i="7"/>
  <c r="Q12" i="7" s="1"/>
  <c r="H12" i="7"/>
  <c r="E12" i="7"/>
  <c r="I12" i="7" s="1"/>
  <c r="AF11" i="7"/>
  <c r="AC11" i="7"/>
  <c r="AG11" i="7" s="1"/>
  <c r="X11" i="7"/>
  <c r="U11" i="7"/>
  <c r="Y11" i="7" s="1"/>
  <c r="P11" i="7"/>
  <c r="M11" i="7"/>
  <c r="Q11" i="7" s="1"/>
  <c r="H11" i="7"/>
  <c r="E11" i="7"/>
  <c r="I11" i="7" s="1"/>
  <c r="AF10" i="7"/>
  <c r="AG10" i="7" s="1"/>
  <c r="AC10" i="7"/>
  <c r="X10" i="7"/>
  <c r="U10" i="7"/>
  <c r="P10" i="7"/>
  <c r="M10" i="7"/>
  <c r="Q10" i="7" s="1"/>
  <c r="H10" i="7"/>
  <c r="E10" i="7"/>
  <c r="I10" i="7" s="1"/>
  <c r="AF9" i="7"/>
  <c r="AC9" i="7"/>
  <c r="AG9" i="7" s="1"/>
  <c r="X9" i="7"/>
  <c r="U9" i="7"/>
  <c r="Y9" i="7" s="1"/>
  <c r="P9" i="7"/>
  <c r="M9" i="7"/>
  <c r="M15" i="7" s="1"/>
  <c r="H9" i="7"/>
  <c r="H15" i="7" s="1"/>
  <c r="E9" i="7"/>
  <c r="I9" i="7" s="1"/>
  <c r="AF8" i="7"/>
  <c r="AC8" i="7"/>
  <c r="AC15" i="7" s="1"/>
  <c r="X8" i="7"/>
  <c r="X14" i="7" s="1"/>
  <c r="U8" i="7"/>
  <c r="P8" i="7"/>
  <c r="M8" i="7"/>
  <c r="H8" i="7"/>
  <c r="E8" i="7"/>
  <c r="I8" i="7" l="1"/>
  <c r="H14" i="7"/>
  <c r="Y10" i="7"/>
  <c r="AF15" i="7"/>
  <c r="P15" i="7"/>
  <c r="M14" i="7"/>
  <c r="U15" i="7"/>
  <c r="AC14" i="7"/>
  <c r="I14" i="7"/>
  <c r="I15" i="7"/>
  <c r="P14" i="7"/>
  <c r="Q8" i="7"/>
  <c r="U14" i="7"/>
  <c r="AF14" i="7"/>
  <c r="AG8" i="7"/>
  <c r="E15" i="7"/>
  <c r="Q9" i="7"/>
  <c r="X15" i="7"/>
  <c r="E14" i="7"/>
  <c r="Y8" i="7"/>
  <c r="Y15" i="7" l="1"/>
  <c r="Y14" i="7"/>
  <c r="AG15" i="7"/>
  <c r="AG14" i="7"/>
  <c r="Q15" i="7"/>
  <c r="Q14" i="7"/>
  <c r="AF10" i="6" l="1"/>
  <c r="AC10" i="6"/>
  <c r="AG10" i="6" s="1"/>
  <c r="X10" i="6"/>
  <c r="U10" i="6"/>
  <c r="Y10" i="6" s="1"/>
  <c r="P10" i="6"/>
  <c r="M10" i="6"/>
  <c r="Q10" i="6" s="1"/>
  <c r="H10" i="6"/>
  <c r="E10" i="6"/>
  <c r="I10" i="6" s="1"/>
  <c r="AF9" i="6"/>
  <c r="AF13" i="6" s="1"/>
  <c r="AC9" i="6"/>
  <c r="AC12" i="6" s="1"/>
  <c r="X9" i="6"/>
  <c r="U9" i="6"/>
  <c r="Y9" i="6" s="1"/>
  <c r="P9" i="6"/>
  <c r="M9" i="6"/>
  <c r="Q9" i="6" s="1"/>
  <c r="H9" i="6"/>
  <c r="E9" i="6"/>
  <c r="I9" i="6" s="1"/>
  <c r="AF8" i="6"/>
  <c r="AC8" i="6"/>
  <c r="AG8" i="6" s="1"/>
  <c r="X8" i="6"/>
  <c r="X13" i="6" s="1"/>
  <c r="U8" i="6"/>
  <c r="P8" i="6"/>
  <c r="M8" i="6"/>
  <c r="H8" i="6"/>
  <c r="E8" i="6"/>
  <c r="J9" i="5"/>
  <c r="H9" i="5"/>
  <c r="G9" i="5"/>
  <c r="D9" i="5"/>
  <c r="C9" i="5"/>
  <c r="B9" i="5"/>
  <c r="D8" i="5"/>
  <c r="C8" i="5"/>
  <c r="B8" i="5"/>
  <c r="O7" i="5"/>
  <c r="M7" i="5"/>
  <c r="L7" i="5"/>
  <c r="J7" i="5"/>
  <c r="H7" i="5"/>
  <c r="G7" i="5"/>
  <c r="O6" i="5"/>
  <c r="O9" i="5" s="1"/>
  <c r="M6" i="5"/>
  <c r="M9" i="5" s="1"/>
  <c r="L6" i="5"/>
  <c r="L9" i="5" s="1"/>
  <c r="J6" i="5"/>
  <c r="H6" i="5"/>
  <c r="G6" i="5"/>
  <c r="O5" i="5"/>
  <c r="M5" i="5"/>
  <c r="L5" i="5"/>
  <c r="J5" i="5"/>
  <c r="H5" i="5"/>
  <c r="G5" i="5"/>
  <c r="O4" i="5"/>
  <c r="O8" i="5" s="1"/>
  <c r="M4" i="5"/>
  <c r="M8" i="5" s="1"/>
  <c r="L4" i="5"/>
  <c r="L8" i="5" s="1"/>
  <c r="J4" i="5"/>
  <c r="J8" i="5" s="1"/>
  <c r="H4" i="5"/>
  <c r="H8" i="5" s="1"/>
  <c r="G4" i="5"/>
  <c r="G8" i="5" s="1"/>
  <c r="E12" i="6" l="1"/>
  <c r="H12" i="6"/>
  <c r="M12" i="6"/>
  <c r="P13" i="6"/>
  <c r="U13" i="6"/>
  <c r="P12" i="6"/>
  <c r="X12" i="6"/>
  <c r="I8" i="6"/>
  <c r="AG9" i="6"/>
  <c r="Q8" i="6"/>
  <c r="E13" i="6"/>
  <c r="AC13" i="6"/>
  <c r="U12" i="6"/>
  <c r="AF12" i="6"/>
  <c r="H13" i="6"/>
  <c r="Y8" i="6"/>
  <c r="M13" i="6"/>
  <c r="Q12" i="6" l="1"/>
  <c r="Q13" i="6"/>
  <c r="Y12" i="6"/>
  <c r="Y13" i="6"/>
  <c r="AG13" i="6"/>
  <c r="AG12" i="6"/>
  <c r="I12" i="6"/>
  <c r="I13" i="6"/>
  <c r="BN26" i="4" l="1"/>
  <c r="BK26" i="4"/>
  <c r="BH26" i="4"/>
  <c r="BE26" i="4"/>
  <c r="AW26" i="4"/>
  <c r="AT26" i="4"/>
  <c r="AQ26" i="4"/>
  <c r="AN26" i="4"/>
  <c r="AF26" i="4"/>
  <c r="AC26" i="4"/>
  <c r="Z26" i="4"/>
  <c r="W26" i="4"/>
  <c r="O26" i="4"/>
  <c r="L26" i="4"/>
  <c r="I26" i="4"/>
  <c r="F26" i="4"/>
  <c r="BN25" i="4"/>
  <c r="BK25" i="4"/>
  <c r="BH25" i="4"/>
  <c r="BE25" i="4"/>
  <c r="AW25" i="4"/>
  <c r="AT25" i="4"/>
  <c r="AQ25" i="4"/>
  <c r="AN25" i="4"/>
  <c r="AF25" i="4"/>
  <c r="AC25" i="4"/>
  <c r="Z25" i="4"/>
  <c r="W25" i="4"/>
  <c r="O25" i="4"/>
  <c r="L25" i="4"/>
  <c r="I25" i="4"/>
  <c r="F25" i="4"/>
  <c r="BN24" i="4"/>
  <c r="BK24" i="4"/>
  <c r="BH24" i="4"/>
  <c r="BE24" i="4"/>
  <c r="AW24" i="4"/>
  <c r="AT24" i="4"/>
  <c r="AQ24" i="4"/>
  <c r="AN24" i="4"/>
  <c r="AF24" i="4"/>
  <c r="AC24" i="4"/>
  <c r="Z24" i="4"/>
  <c r="W24" i="4"/>
  <c r="O24" i="4"/>
  <c r="L24" i="4"/>
  <c r="I24" i="4"/>
  <c r="F24" i="4"/>
  <c r="BN23" i="4"/>
  <c r="BK23" i="4"/>
  <c r="BH23" i="4"/>
  <c r="BE23" i="4"/>
  <c r="AW23" i="4"/>
  <c r="AT23" i="4"/>
  <c r="AQ23" i="4"/>
  <c r="AN23" i="4"/>
  <c r="AF23" i="4"/>
  <c r="AC23" i="4"/>
  <c r="Z23" i="4"/>
  <c r="W23" i="4"/>
  <c r="O23" i="4"/>
  <c r="L23" i="4"/>
  <c r="I23" i="4"/>
  <c r="F23" i="4"/>
  <c r="BN22" i="4"/>
  <c r="BK22" i="4"/>
  <c r="BH22" i="4"/>
  <c r="BE22" i="4"/>
  <c r="AW22" i="4"/>
  <c r="AT22" i="4"/>
  <c r="AQ22" i="4"/>
  <c r="AN22" i="4"/>
  <c r="AF22" i="4"/>
  <c r="AC22" i="4"/>
  <c r="Z22" i="4"/>
  <c r="W22" i="4"/>
  <c r="O22" i="4"/>
  <c r="L22" i="4"/>
  <c r="I22" i="4"/>
  <c r="F22" i="4"/>
  <c r="BN20" i="4"/>
  <c r="BH20" i="4"/>
  <c r="BE20" i="4"/>
  <c r="AW20" i="4"/>
  <c r="AQ20" i="4"/>
  <c r="AN20" i="4"/>
  <c r="AF20" i="4"/>
  <c r="Z20" i="4"/>
  <c r="W20" i="4"/>
  <c r="O20" i="4"/>
  <c r="I20" i="4"/>
  <c r="F20" i="4"/>
  <c r="BN19" i="4"/>
  <c r="BH19" i="4"/>
  <c r="BE19" i="4"/>
  <c r="AW19" i="4"/>
  <c r="AQ19" i="4"/>
  <c r="AN19" i="4"/>
  <c r="AF19" i="4"/>
  <c r="Z19" i="4"/>
  <c r="W19" i="4"/>
  <c r="O19" i="4"/>
  <c r="I19" i="4"/>
  <c r="F19" i="4"/>
  <c r="BN18" i="4"/>
  <c r="BH18" i="4"/>
  <c r="BE18" i="4"/>
  <c r="AW18" i="4"/>
  <c r="AQ18" i="4"/>
  <c r="AN18" i="4"/>
  <c r="AF18" i="4"/>
  <c r="Z18" i="4"/>
  <c r="W18" i="4"/>
  <c r="O18" i="4"/>
  <c r="I18" i="4"/>
  <c r="F18" i="4"/>
  <c r="BN17" i="4"/>
  <c r="BH17" i="4"/>
  <c r="BE17" i="4"/>
  <c r="AW17" i="4"/>
  <c r="AQ17" i="4"/>
  <c r="AN17" i="4"/>
  <c r="AF17" i="4"/>
  <c r="Z17" i="4"/>
  <c r="W17" i="4"/>
  <c r="O17" i="4"/>
  <c r="I17" i="4"/>
  <c r="F17" i="4"/>
  <c r="Q25" i="4" l="1"/>
  <c r="S25" i="4" s="1"/>
  <c r="AH20" i="4"/>
  <c r="AJ20" i="4" s="1"/>
  <c r="Q17" i="4"/>
  <c r="S17" i="4" s="1"/>
  <c r="W27" i="4"/>
  <c r="BE27" i="4"/>
  <c r="Q20" i="4"/>
  <c r="S20" i="4" s="1"/>
  <c r="AY22" i="4"/>
  <c r="BA22" i="4" s="1"/>
  <c r="BP23" i="4"/>
  <c r="BR23" i="4" s="1"/>
  <c r="AH26" i="4"/>
  <c r="AJ26" i="4" s="1"/>
  <c r="BO22" i="4"/>
  <c r="BQ22" i="4" s="1"/>
  <c r="P24" i="4"/>
  <c r="R24" i="4" s="1"/>
  <c r="AG25" i="4"/>
  <c r="AI25" i="4" s="1"/>
  <c r="AX26" i="4"/>
  <c r="AZ26" i="4" s="1"/>
  <c r="BP18" i="4"/>
  <c r="BR18" i="4" s="1"/>
  <c r="BP22" i="4"/>
  <c r="BR22" i="4" s="1"/>
  <c r="Q24" i="4"/>
  <c r="S24" i="4" s="1"/>
  <c r="AH25" i="4"/>
  <c r="AJ25" i="4" s="1"/>
  <c r="AY26" i="4"/>
  <c r="BA26" i="4" s="1"/>
  <c r="I28" i="4"/>
  <c r="BH27" i="4"/>
  <c r="L28" i="4"/>
  <c r="AH19" i="4"/>
  <c r="AJ19" i="4" s="1"/>
  <c r="AY19" i="4"/>
  <c r="BA19" i="4" s="1"/>
  <c r="AY20" i="4"/>
  <c r="BA20" i="4" s="1"/>
  <c r="AQ28" i="4"/>
  <c r="W28" i="4"/>
  <c r="Z28" i="4"/>
  <c r="BH28" i="4"/>
  <c r="L27" i="4"/>
  <c r="AG23" i="4"/>
  <c r="AI23" i="4" s="1"/>
  <c r="AX24" i="4"/>
  <c r="AZ24" i="4" s="1"/>
  <c r="BO25" i="4"/>
  <c r="BQ25" i="4" s="1"/>
  <c r="BP17" i="4"/>
  <c r="BR17" i="4" s="1"/>
  <c r="Q22" i="4"/>
  <c r="S22" i="4" s="1"/>
  <c r="AH23" i="4"/>
  <c r="AJ23" i="4" s="1"/>
  <c r="AY24" i="4"/>
  <c r="BA24" i="4" s="1"/>
  <c r="BP25" i="4"/>
  <c r="BR25" i="4" s="1"/>
  <c r="Q19" i="4"/>
  <c r="S19" i="4" s="1"/>
  <c r="AH24" i="4"/>
  <c r="AJ24" i="4" s="1"/>
  <c r="AC27" i="4"/>
  <c r="AX23" i="4"/>
  <c r="AZ23" i="4" s="1"/>
  <c r="BK27" i="4"/>
  <c r="P26" i="4"/>
  <c r="R26" i="4" s="1"/>
  <c r="BP19" i="4"/>
  <c r="BR19" i="4" s="1"/>
  <c r="AF28" i="4"/>
  <c r="AY23" i="4"/>
  <c r="BA23" i="4" s="1"/>
  <c r="BN27" i="4"/>
  <c r="Q26" i="4"/>
  <c r="S26" i="4" s="1"/>
  <c r="BP26" i="4"/>
  <c r="BR26" i="4" s="1"/>
  <c r="AH18" i="4"/>
  <c r="AJ18" i="4" s="1"/>
  <c r="AG24" i="4"/>
  <c r="AI24" i="4" s="1"/>
  <c r="AY25" i="4"/>
  <c r="BA25" i="4" s="1"/>
  <c r="Q18" i="4"/>
  <c r="S18" i="4" s="1"/>
  <c r="AT28" i="4"/>
  <c r="BO23" i="4"/>
  <c r="BQ23" i="4" s="1"/>
  <c r="P25" i="4"/>
  <c r="R25" i="4" s="1"/>
  <c r="AG26" i="4"/>
  <c r="AI26" i="4" s="1"/>
  <c r="F28" i="4"/>
  <c r="AH17" i="4"/>
  <c r="AJ17" i="4" s="1"/>
  <c r="BP20" i="4"/>
  <c r="BR20" i="4" s="1"/>
  <c r="AY17" i="4"/>
  <c r="BA17" i="4" s="1"/>
  <c r="BE28" i="4"/>
  <c r="F27" i="4"/>
  <c r="AY18" i="4"/>
  <c r="BA18" i="4" s="1"/>
  <c r="AN28" i="4"/>
  <c r="BO26" i="4"/>
  <c r="BQ26" i="4" s="1"/>
  <c r="I27" i="4"/>
  <c r="AX25" i="4"/>
  <c r="AZ25" i="4" s="1"/>
  <c r="O28" i="4"/>
  <c r="P23" i="4"/>
  <c r="R23" i="4" s="1"/>
  <c r="AC28" i="4"/>
  <c r="O27" i="4"/>
  <c r="Z27" i="4"/>
  <c r="AF27" i="4"/>
  <c r="AN27" i="4"/>
  <c r="BN28" i="4"/>
  <c r="AG22" i="4"/>
  <c r="AI22" i="4" s="1"/>
  <c r="AH22" i="4"/>
  <c r="AJ22" i="4" s="1"/>
  <c r="AW28" i="4"/>
  <c r="AQ27" i="4"/>
  <c r="BK28" i="4"/>
  <c r="AW27" i="4"/>
  <c r="AT27" i="4"/>
  <c r="BP24" i="4"/>
  <c r="BR24" i="4" s="1"/>
  <c r="P22" i="4"/>
  <c r="R22" i="4" s="1"/>
  <c r="BO24" i="4"/>
  <c r="BQ24" i="4" s="1"/>
  <c r="Q23" i="4"/>
  <c r="S23" i="4" s="1"/>
  <c r="AX22" i="4"/>
  <c r="AZ22" i="4" s="1"/>
  <c r="AG23" i="3" l="1"/>
  <c r="X23" i="3"/>
  <c r="O23" i="3"/>
  <c r="F23" i="3"/>
  <c r="AJ22" i="3"/>
  <c r="AG22" i="3"/>
  <c r="AA22" i="3"/>
  <c r="X22" i="3"/>
  <c r="R22" i="3"/>
  <c r="O22" i="3"/>
  <c r="I22" i="3"/>
  <c r="F22" i="3"/>
  <c r="AG21" i="3"/>
  <c r="X21" i="3"/>
  <c r="O21" i="3"/>
  <c r="F21" i="3"/>
  <c r="AJ20" i="3"/>
  <c r="AG20" i="3"/>
  <c r="AA20" i="3"/>
  <c r="X20" i="3"/>
  <c r="R20" i="3"/>
  <c r="O20" i="3"/>
  <c r="I20" i="3"/>
  <c r="F20" i="3"/>
  <c r="AJ19" i="3"/>
  <c r="AG19" i="3"/>
  <c r="AA19" i="3"/>
  <c r="X19" i="3"/>
  <c r="R19" i="3"/>
  <c r="O19" i="3"/>
  <c r="I19" i="3"/>
  <c r="F19" i="3"/>
  <c r="AJ18" i="3"/>
  <c r="AG18" i="3"/>
  <c r="AA18" i="3"/>
  <c r="X18" i="3"/>
  <c r="R18" i="3"/>
  <c r="O18" i="3"/>
  <c r="I18" i="3"/>
  <c r="F18" i="3"/>
  <c r="AG17" i="3"/>
  <c r="X17" i="3"/>
  <c r="O17" i="3"/>
  <c r="F17" i="3"/>
  <c r="AJ16" i="3"/>
  <c r="AG16" i="3"/>
  <c r="AA16" i="3"/>
  <c r="X16" i="3"/>
  <c r="R16" i="3"/>
  <c r="O16" i="3"/>
  <c r="I16" i="3"/>
  <c r="F16" i="3"/>
  <c r="AG15" i="3"/>
  <c r="X15" i="3"/>
  <c r="O15" i="3"/>
  <c r="F15" i="3"/>
  <c r="AJ14" i="3"/>
  <c r="AG14" i="3"/>
  <c r="AA14" i="3"/>
  <c r="X14" i="3"/>
  <c r="R14" i="3"/>
  <c r="O14" i="3"/>
  <c r="I14" i="3"/>
  <c r="F14" i="3"/>
  <c r="AJ13" i="3"/>
  <c r="AJ26" i="3" s="1"/>
  <c r="AA13" i="3"/>
  <c r="R13" i="3"/>
  <c r="I13" i="3"/>
  <c r="AJ12" i="3"/>
  <c r="AG12" i="3"/>
  <c r="AA12" i="3"/>
  <c r="X12" i="3"/>
  <c r="R12" i="3"/>
  <c r="O12" i="3"/>
  <c r="I12" i="3"/>
  <c r="F12" i="3"/>
  <c r="AG11" i="3"/>
  <c r="X11" i="3"/>
  <c r="O11" i="3"/>
  <c r="O26" i="3" s="1"/>
  <c r="F11" i="3"/>
  <c r="AJ10" i="3"/>
  <c r="AG10" i="3"/>
  <c r="AA10" i="3"/>
  <c r="X10" i="3"/>
  <c r="R10" i="3"/>
  <c r="O10" i="3"/>
  <c r="I10" i="3"/>
  <c r="F10" i="3"/>
  <c r="AB20" i="3" l="1"/>
  <c r="AC20" i="3" s="1"/>
  <c r="S12" i="3"/>
  <c r="T12" i="3" s="1"/>
  <c r="J18" i="3"/>
  <c r="K18" i="3" s="1"/>
  <c r="AB14" i="3"/>
  <c r="AC14" i="3" s="1"/>
  <c r="AK18" i="3"/>
  <c r="AL18" i="3" s="1"/>
  <c r="J14" i="3"/>
  <c r="K14" i="3" s="1"/>
  <c r="J20" i="3"/>
  <c r="K20" i="3" s="1"/>
  <c r="S18" i="3"/>
  <c r="T18" i="3" s="1"/>
  <c r="AB18" i="3"/>
  <c r="AC18" i="3" s="1"/>
  <c r="AK20" i="3"/>
  <c r="AL20" i="3" s="1"/>
  <c r="AB12" i="3"/>
  <c r="AC12" i="3" s="1"/>
  <c r="J16" i="3"/>
  <c r="K16" i="3" s="1"/>
  <c r="J19" i="3"/>
  <c r="K19" i="3" s="1"/>
  <c r="J22" i="3"/>
  <c r="K22" i="3" s="1"/>
  <c r="AK12" i="3"/>
  <c r="AL12" i="3" s="1"/>
  <c r="S16" i="3"/>
  <c r="T16" i="3" s="1"/>
  <c r="S19" i="3"/>
  <c r="T19" i="3" s="1"/>
  <c r="S22" i="3"/>
  <c r="T22" i="3" s="1"/>
  <c r="F26" i="3"/>
  <c r="I25" i="3"/>
  <c r="J10" i="3"/>
  <c r="K10" i="3" s="1"/>
  <c r="R26" i="3"/>
  <c r="AB16" i="3"/>
  <c r="AC16" i="3" s="1"/>
  <c r="AB19" i="3"/>
  <c r="AC19" i="3" s="1"/>
  <c r="AB22" i="3"/>
  <c r="AC22" i="3" s="1"/>
  <c r="S10" i="3"/>
  <c r="T10" i="3" s="1"/>
  <c r="AK16" i="3"/>
  <c r="AL16" i="3" s="1"/>
  <c r="AJ25" i="3"/>
  <c r="AK22" i="3"/>
  <c r="AL22" i="3" s="1"/>
  <c r="J12" i="3"/>
  <c r="K12" i="3" s="1"/>
  <c r="X26" i="3"/>
  <c r="AK14" i="3"/>
  <c r="AL14" i="3" s="1"/>
  <c r="AA26" i="3"/>
  <c r="AG26" i="3"/>
  <c r="AK10" i="3"/>
  <c r="AL10" i="3" s="1"/>
  <c r="S14" i="3"/>
  <c r="T14" i="3" s="1"/>
  <c r="S20" i="3"/>
  <c r="T20" i="3" s="1"/>
  <c r="F25" i="3"/>
  <c r="AK19" i="3"/>
  <c r="AL19" i="3" s="1"/>
  <c r="O25" i="3"/>
  <c r="R25" i="3"/>
  <c r="X25" i="3"/>
  <c r="AA25" i="3"/>
  <c r="AG25" i="3"/>
  <c r="I26" i="3"/>
  <c r="AB10" i="3"/>
  <c r="AC10" i="3" s="1"/>
  <c r="AS34" i="2" l="1"/>
  <c r="AG34" i="2"/>
  <c r="U34" i="2"/>
  <c r="I34" i="2"/>
  <c r="AS33" i="2"/>
  <c r="AP33" i="2"/>
  <c r="AW34" i="2" s="1"/>
  <c r="AG33" i="2"/>
  <c r="AD33" i="2"/>
  <c r="AK33" i="2" s="1"/>
  <c r="U33" i="2"/>
  <c r="R33" i="2"/>
  <c r="Y33" i="2" s="1"/>
  <c r="I33" i="2"/>
  <c r="F33" i="2"/>
  <c r="AS32" i="2"/>
  <c r="AG32" i="2"/>
  <c r="U32" i="2"/>
  <c r="I32" i="2"/>
  <c r="AS31" i="2"/>
  <c r="AP31" i="2"/>
  <c r="AG31" i="2"/>
  <c r="AD31" i="2"/>
  <c r="AK32" i="2" s="1"/>
  <c r="U31" i="2"/>
  <c r="R31" i="2"/>
  <c r="Y31" i="2" s="1"/>
  <c r="I31" i="2"/>
  <c r="F31" i="2"/>
  <c r="AS30" i="2"/>
  <c r="AG30" i="2"/>
  <c r="U30" i="2"/>
  <c r="I30" i="2"/>
  <c r="AS29" i="2"/>
  <c r="AP29" i="2"/>
  <c r="AW30" i="2" s="1"/>
  <c r="AG29" i="2"/>
  <c r="AD29" i="2"/>
  <c r="AK30" i="2" s="1"/>
  <c r="U29" i="2"/>
  <c r="R29" i="2"/>
  <c r="Y29" i="2" s="1"/>
  <c r="I29" i="2"/>
  <c r="F29" i="2"/>
  <c r="M30" i="2" s="1"/>
  <c r="AS28" i="2"/>
  <c r="AG28" i="2"/>
  <c r="U28" i="2"/>
  <c r="I28" i="2"/>
  <c r="AS27" i="2"/>
  <c r="AP27" i="2"/>
  <c r="AG27" i="2"/>
  <c r="AD27" i="2"/>
  <c r="U27" i="2"/>
  <c r="R27" i="2"/>
  <c r="I27" i="2"/>
  <c r="F27" i="2"/>
  <c r="AP26" i="2"/>
  <c r="AD26" i="2"/>
  <c r="R26" i="2"/>
  <c r="F26" i="2"/>
  <c r="AV25" i="2"/>
  <c r="AS25" i="2"/>
  <c r="AY25" i="2" s="1"/>
  <c r="AP25" i="2"/>
  <c r="AX25" i="2" s="1"/>
  <c r="AJ25" i="2"/>
  <c r="AG25" i="2"/>
  <c r="AD25" i="2"/>
  <c r="X25" i="2"/>
  <c r="U25" i="2"/>
  <c r="AA25" i="2" s="1"/>
  <c r="R25" i="2"/>
  <c r="L25" i="2"/>
  <c r="I25" i="2"/>
  <c r="F25" i="2"/>
  <c r="AV24" i="2"/>
  <c r="AS24" i="2"/>
  <c r="AP24" i="2"/>
  <c r="AJ24" i="2"/>
  <c r="AG24" i="2"/>
  <c r="AM24" i="2" s="1"/>
  <c r="AD24" i="2"/>
  <c r="X24" i="2"/>
  <c r="U24" i="2"/>
  <c r="R24" i="2"/>
  <c r="L24" i="2"/>
  <c r="I24" i="2"/>
  <c r="O24" i="2" s="1"/>
  <c r="F24" i="2"/>
  <c r="N24" i="2" s="1"/>
  <c r="AV23" i="2"/>
  <c r="AS23" i="2"/>
  <c r="AP23" i="2"/>
  <c r="AW23" i="2" s="1"/>
  <c r="AJ23" i="2"/>
  <c r="AG23" i="2"/>
  <c r="AD23" i="2"/>
  <c r="X23" i="2"/>
  <c r="U23" i="2"/>
  <c r="AA23" i="2" s="1"/>
  <c r="R23" i="2"/>
  <c r="Z23" i="2" s="1"/>
  <c r="L23" i="2"/>
  <c r="I23" i="2"/>
  <c r="F23" i="2"/>
  <c r="N23" i="2" s="1"/>
  <c r="AV22" i="2"/>
  <c r="AS22" i="2"/>
  <c r="AY22" i="2" s="1"/>
  <c r="AP22" i="2"/>
  <c r="AX22" i="2" s="1"/>
  <c r="AJ22" i="2"/>
  <c r="AG22" i="2"/>
  <c r="AD22" i="2"/>
  <c r="X22" i="2"/>
  <c r="U22" i="2"/>
  <c r="AA22" i="2" s="1"/>
  <c r="R22" i="2"/>
  <c r="L22" i="2"/>
  <c r="I22" i="2"/>
  <c r="O22" i="2" s="1"/>
  <c r="F22" i="2"/>
  <c r="AV21" i="2"/>
  <c r="AP21" i="2"/>
  <c r="AJ21" i="2"/>
  <c r="AD21" i="2"/>
  <c r="AL21" i="2" s="1"/>
  <c r="X21" i="2"/>
  <c r="R21" i="2"/>
  <c r="Z21" i="2" s="1"/>
  <c r="L21" i="2"/>
  <c r="F21" i="2"/>
  <c r="AV20" i="2"/>
  <c r="AP20" i="2"/>
  <c r="AX20" i="2" s="1"/>
  <c r="AJ20" i="2"/>
  <c r="AD20" i="2"/>
  <c r="X20" i="2"/>
  <c r="R20" i="2"/>
  <c r="Z20" i="2" s="1"/>
  <c r="L20" i="2"/>
  <c r="F20" i="2"/>
  <c r="N20" i="2" s="1"/>
  <c r="AS19" i="2"/>
  <c r="AP19" i="2"/>
  <c r="AW19" i="2" s="1"/>
  <c r="AG19" i="2"/>
  <c r="AD19" i="2"/>
  <c r="U19" i="2"/>
  <c r="R19" i="2"/>
  <c r="Y19" i="2" s="1"/>
  <c r="I19" i="2"/>
  <c r="F19" i="2"/>
  <c r="AV18" i="2"/>
  <c r="AS18" i="2"/>
  <c r="AY18" i="2" s="1"/>
  <c r="AP18" i="2"/>
  <c r="AJ18" i="2"/>
  <c r="AG18" i="2"/>
  <c r="AD18" i="2"/>
  <c r="X18" i="2"/>
  <c r="U18" i="2"/>
  <c r="R18" i="2"/>
  <c r="Y18" i="2" s="1"/>
  <c r="L18" i="2"/>
  <c r="I18" i="2"/>
  <c r="O18" i="2" s="1"/>
  <c r="F18" i="2"/>
  <c r="M18" i="2" s="1"/>
  <c r="AV17" i="2"/>
  <c r="AS17" i="2"/>
  <c r="AJ17" i="2"/>
  <c r="AG17" i="2"/>
  <c r="X17" i="2"/>
  <c r="U17" i="2"/>
  <c r="AA17" i="2" s="1"/>
  <c r="L17" i="2"/>
  <c r="I17" i="2"/>
  <c r="AV16" i="2"/>
  <c r="AS16" i="2"/>
  <c r="AJ16" i="2"/>
  <c r="AG16" i="2"/>
  <c r="AM16" i="2" s="1"/>
  <c r="X16" i="2"/>
  <c r="U16" i="2"/>
  <c r="L16" i="2"/>
  <c r="I16" i="2"/>
  <c r="AV15" i="2"/>
  <c r="AS15" i="2"/>
  <c r="AY15" i="2" s="1"/>
  <c r="AJ15" i="2"/>
  <c r="AG15" i="2"/>
  <c r="AM15" i="2" s="1"/>
  <c r="X15" i="2"/>
  <c r="U15" i="2"/>
  <c r="AA15" i="2" s="1"/>
  <c r="L15" i="2"/>
  <c r="I15" i="2"/>
  <c r="AV14" i="2"/>
  <c r="AS14" i="2"/>
  <c r="AJ14" i="2"/>
  <c r="AG14" i="2"/>
  <c r="AM14" i="2" s="1"/>
  <c r="X14" i="2"/>
  <c r="U14" i="2"/>
  <c r="AA14" i="2" s="1"/>
  <c r="L14" i="2"/>
  <c r="I14" i="2"/>
  <c r="O14" i="2" s="1"/>
  <c r="AV13" i="2"/>
  <c r="AP13" i="2"/>
  <c r="AX13" i="2" s="1"/>
  <c r="AJ13" i="2"/>
  <c r="AD13" i="2"/>
  <c r="X13" i="2"/>
  <c r="R13" i="2"/>
  <c r="L13" i="2"/>
  <c r="F13" i="2"/>
  <c r="AV12" i="2"/>
  <c r="AP12" i="2"/>
  <c r="AJ12" i="2"/>
  <c r="AD12" i="2"/>
  <c r="X12" i="2"/>
  <c r="R12" i="2"/>
  <c r="Z12" i="2" s="1"/>
  <c r="L12" i="2"/>
  <c r="F12" i="2"/>
  <c r="N12" i="2" s="1"/>
  <c r="AS11" i="2"/>
  <c r="AP11" i="2"/>
  <c r="AG11" i="2"/>
  <c r="AD11" i="2"/>
  <c r="AK11" i="2" s="1"/>
  <c r="U11" i="2"/>
  <c r="R11" i="2"/>
  <c r="I11" i="2"/>
  <c r="F11" i="2"/>
  <c r="AS10" i="2"/>
  <c r="AP10" i="2"/>
  <c r="AG10" i="2"/>
  <c r="AD10" i="2"/>
  <c r="AD37" i="2" s="1"/>
  <c r="U10" i="2"/>
  <c r="R10" i="2"/>
  <c r="I10" i="2"/>
  <c r="F10" i="2"/>
  <c r="Z24" i="2" l="1"/>
  <c r="M11" i="2"/>
  <c r="AL13" i="2"/>
  <c r="O16" i="2"/>
  <c r="AL20" i="2"/>
  <c r="AA24" i="2"/>
  <c r="M33" i="2"/>
  <c r="AW11" i="2"/>
  <c r="AX21" i="2"/>
  <c r="AL23" i="2"/>
  <c r="AM23" i="2"/>
  <c r="AG37" i="2"/>
  <c r="N13" i="2"/>
  <c r="Z22" i="2"/>
  <c r="AY23" i="2"/>
  <c r="AL25" i="2"/>
  <c r="AW32" i="2"/>
  <c r="M28" i="2"/>
  <c r="AX18" i="2"/>
  <c r="Y28" i="2"/>
  <c r="AK28" i="2"/>
  <c r="M32" i="2"/>
  <c r="AX24" i="2"/>
  <c r="O25" i="2"/>
  <c r="AW28" i="2"/>
  <c r="AJ37" i="2"/>
  <c r="O15" i="2"/>
  <c r="AM17" i="2"/>
  <c r="AK19" i="2"/>
  <c r="Y25" i="2"/>
  <c r="M31" i="2"/>
  <c r="AW18" i="2"/>
  <c r="M29" i="2"/>
  <c r="Y27" i="2"/>
  <c r="AK29" i="2"/>
  <c r="AW29" i="2"/>
  <c r="AA16" i="2"/>
  <c r="AA36" i="2" s="1"/>
  <c r="L37" i="2"/>
  <c r="AA18" i="2"/>
  <c r="Y30" i="2"/>
  <c r="Y32" i="2"/>
  <c r="Y34" i="2"/>
  <c r="AV37" i="2"/>
  <c r="AX23" i="2"/>
  <c r="M19" i="2"/>
  <c r="AY17" i="2"/>
  <c r="Z25" i="2"/>
  <c r="AK27" i="2"/>
  <c r="AW27" i="2"/>
  <c r="AK24" i="2"/>
  <c r="M10" i="2"/>
  <c r="AL18" i="2"/>
  <c r="AK23" i="2"/>
  <c r="AP37" i="2"/>
  <c r="M27" i="2"/>
  <c r="AS37" i="2"/>
  <c r="N21" i="2"/>
  <c r="AW22" i="2"/>
  <c r="M23" i="2"/>
  <c r="Y11" i="2"/>
  <c r="AK31" i="2"/>
  <c r="AK25" i="2"/>
  <c r="N18" i="2"/>
  <c r="AW31" i="2"/>
  <c r="M22" i="2"/>
  <c r="M34" i="2"/>
  <c r="AL24" i="2"/>
  <c r="I37" i="2"/>
  <c r="X37" i="2"/>
  <c r="AY16" i="2"/>
  <c r="AM18" i="2"/>
  <c r="AY24" i="2"/>
  <c r="AK34" i="2"/>
  <c r="N25" i="2"/>
  <c r="Z13" i="2"/>
  <c r="Z37" i="2" s="1"/>
  <c r="AW33" i="2"/>
  <c r="N22" i="2"/>
  <c r="R36" i="2"/>
  <c r="AL22" i="2"/>
  <c r="U36" i="2"/>
  <c r="AL12" i="2"/>
  <c r="AY14" i="2"/>
  <c r="O17" i="2"/>
  <c r="AM22" i="2"/>
  <c r="X36" i="2"/>
  <c r="Y22" i="2"/>
  <c r="O23" i="2"/>
  <c r="AW24" i="2"/>
  <c r="AM25" i="2"/>
  <c r="Y10" i="2"/>
  <c r="R37" i="2"/>
  <c r="M24" i="2"/>
  <c r="U37" i="2"/>
  <c r="AD36" i="2"/>
  <c r="AK10" i="2"/>
  <c r="Y23" i="2"/>
  <c r="AW25" i="2"/>
  <c r="AG36" i="2"/>
  <c r="AJ36" i="2"/>
  <c r="AK18" i="2"/>
  <c r="AK22" i="2"/>
  <c r="M25" i="2"/>
  <c r="AW10" i="2"/>
  <c r="Y24" i="2"/>
  <c r="AP36" i="2"/>
  <c r="AS36" i="2"/>
  <c r="AX12" i="2"/>
  <c r="F36" i="2"/>
  <c r="AV36" i="2"/>
  <c r="I36" i="2"/>
  <c r="L36" i="2"/>
  <c r="F37" i="2"/>
  <c r="AA37" i="2" l="1"/>
  <c r="N36" i="2"/>
  <c r="AL37" i="2"/>
  <c r="Z36" i="2"/>
  <c r="AY37" i="2"/>
  <c r="AY36" i="2"/>
  <c r="AM37" i="2"/>
  <c r="AM36" i="2"/>
  <c r="AL36" i="2"/>
  <c r="N37" i="2"/>
  <c r="M37" i="2"/>
  <c r="O36" i="2"/>
  <c r="Y37" i="2"/>
  <c r="Y36" i="2"/>
  <c r="AX37" i="2"/>
  <c r="AX36" i="2"/>
  <c r="AW37" i="2"/>
  <c r="AW36" i="2"/>
  <c r="AK37" i="2"/>
  <c r="AK36" i="2"/>
  <c r="M36" i="2"/>
  <c r="O37" i="2"/>
  <c r="AO39" i="1" l="1"/>
  <c r="AE39" i="1"/>
  <c r="U39" i="1"/>
  <c r="K39" i="1"/>
  <c r="AO38" i="1"/>
  <c r="AE38" i="1"/>
  <c r="U38" i="1"/>
  <c r="K38" i="1"/>
  <c r="AJ36" i="1"/>
  <c r="Z36" i="1"/>
  <c r="P36" i="1"/>
  <c r="F36" i="1"/>
  <c r="AM35" i="1"/>
  <c r="AJ35" i="1"/>
  <c r="AC35" i="1"/>
  <c r="Z35" i="1"/>
  <c r="AD35" i="1" s="1"/>
  <c r="AF35" i="1" s="1"/>
  <c r="S35" i="1"/>
  <c r="P35" i="1"/>
  <c r="I35" i="1"/>
  <c r="F35" i="1"/>
  <c r="AJ34" i="1"/>
  <c r="Z34" i="1"/>
  <c r="P34" i="1"/>
  <c r="F34" i="1"/>
  <c r="AJ33" i="1"/>
  <c r="Z33" i="1"/>
  <c r="P33" i="1"/>
  <c r="F33" i="1"/>
  <c r="AM32" i="1"/>
  <c r="AJ32" i="1"/>
  <c r="AN32" i="1" s="1"/>
  <c r="AP32" i="1" s="1"/>
  <c r="AC32" i="1"/>
  <c r="Z32" i="1"/>
  <c r="AD32" i="1" s="1"/>
  <c r="AF32" i="1" s="1"/>
  <c r="S32" i="1"/>
  <c r="P32" i="1"/>
  <c r="T32" i="1" s="1"/>
  <c r="V32" i="1" s="1"/>
  <c r="I32" i="1"/>
  <c r="F32" i="1"/>
  <c r="J32" i="1" s="1"/>
  <c r="L32" i="1" s="1"/>
  <c r="AM31" i="1"/>
  <c r="AJ31" i="1"/>
  <c r="AC31" i="1"/>
  <c r="Z31" i="1"/>
  <c r="AD31" i="1" s="1"/>
  <c r="AF31" i="1" s="1"/>
  <c r="S31" i="1"/>
  <c r="P31" i="1"/>
  <c r="I31" i="1"/>
  <c r="F31" i="1"/>
  <c r="AM30" i="1"/>
  <c r="AN30" i="1" s="1"/>
  <c r="AP30" i="1" s="1"/>
  <c r="AJ30" i="1"/>
  <c r="AC30" i="1"/>
  <c r="Z30" i="1"/>
  <c r="S30" i="1"/>
  <c r="P30" i="1"/>
  <c r="T30" i="1" s="1"/>
  <c r="V30" i="1" s="1"/>
  <c r="I30" i="1"/>
  <c r="F30" i="1"/>
  <c r="J30" i="1" s="1"/>
  <c r="L30" i="1" s="1"/>
  <c r="AJ29" i="1"/>
  <c r="Z29" i="1"/>
  <c r="P29" i="1"/>
  <c r="F29" i="1"/>
  <c r="AJ28" i="1"/>
  <c r="Z28" i="1"/>
  <c r="P28" i="1"/>
  <c r="F28" i="1"/>
  <c r="AM27" i="1"/>
  <c r="AJ27" i="1"/>
  <c r="AD27" i="1"/>
  <c r="AF27" i="1" s="1"/>
  <c r="AC27" i="1"/>
  <c r="Z27" i="1"/>
  <c r="S27" i="1"/>
  <c r="P27" i="1"/>
  <c r="I27" i="1"/>
  <c r="F27" i="1"/>
  <c r="Z26" i="1"/>
  <c r="P26" i="1"/>
  <c r="F26" i="1"/>
  <c r="Z25" i="1"/>
  <c r="P25" i="1"/>
  <c r="F25" i="1"/>
  <c r="AC24" i="1"/>
  <c r="Z24" i="1"/>
  <c r="S24" i="1"/>
  <c r="P24" i="1"/>
  <c r="T24" i="1" s="1"/>
  <c r="V24" i="1" s="1"/>
  <c r="I24" i="1"/>
  <c r="F24" i="1"/>
  <c r="J24" i="1" s="1"/>
  <c r="L24" i="1" s="1"/>
  <c r="Z23" i="1"/>
  <c r="P23" i="1"/>
  <c r="F23" i="1"/>
  <c r="Z22" i="1"/>
  <c r="P22" i="1"/>
  <c r="F22" i="1"/>
  <c r="AC21" i="1"/>
  <c r="Z21" i="1"/>
  <c r="S21" i="1"/>
  <c r="P21" i="1"/>
  <c r="T21" i="1" s="1"/>
  <c r="V21" i="1" s="1"/>
  <c r="I21" i="1"/>
  <c r="F21" i="1"/>
  <c r="J21" i="1" s="1"/>
  <c r="L21" i="1" s="1"/>
  <c r="Z20" i="1"/>
  <c r="P20" i="1"/>
  <c r="F20" i="1"/>
  <c r="AC19" i="1"/>
  <c r="Z19" i="1"/>
  <c r="S19" i="1"/>
  <c r="P19" i="1"/>
  <c r="I19" i="1"/>
  <c r="F19" i="1"/>
  <c r="AC18" i="1"/>
  <c r="Z18" i="1"/>
  <c r="S18" i="1"/>
  <c r="P18" i="1"/>
  <c r="I18" i="1"/>
  <c r="F18" i="1"/>
  <c r="AC17" i="1"/>
  <c r="Z17" i="1"/>
  <c r="AD17" i="1" s="1"/>
  <c r="AF17" i="1" s="1"/>
  <c r="S17" i="1"/>
  <c r="P17" i="1"/>
  <c r="I17" i="1"/>
  <c r="F17" i="1"/>
  <c r="AC16" i="1"/>
  <c r="Z16" i="1"/>
  <c r="AD16" i="1" s="1"/>
  <c r="AF16" i="1" s="1"/>
  <c r="S16" i="1"/>
  <c r="P16" i="1"/>
  <c r="I16" i="1"/>
  <c r="F16" i="1"/>
  <c r="AC15" i="1"/>
  <c r="Z15" i="1"/>
  <c r="S15" i="1"/>
  <c r="P15" i="1"/>
  <c r="I15" i="1"/>
  <c r="F15" i="1"/>
  <c r="Z14" i="1"/>
  <c r="P14" i="1"/>
  <c r="F14" i="1"/>
  <c r="AC13" i="1"/>
  <c r="Z13" i="1"/>
  <c r="AD13" i="1" s="1"/>
  <c r="AF13" i="1" s="1"/>
  <c r="S13" i="1"/>
  <c r="P13" i="1"/>
  <c r="T13" i="1" s="1"/>
  <c r="V13" i="1" s="1"/>
  <c r="I13" i="1"/>
  <c r="F13" i="1"/>
  <c r="Z12" i="1"/>
  <c r="P12" i="1"/>
  <c r="F12" i="1"/>
  <c r="AC11" i="1"/>
  <c r="Z11" i="1"/>
  <c r="S11" i="1"/>
  <c r="P11" i="1"/>
  <c r="T11" i="1" s="1"/>
  <c r="V11" i="1" s="1"/>
  <c r="I11" i="1"/>
  <c r="F11" i="1"/>
  <c r="AD21" i="1" l="1"/>
  <c r="AF21" i="1" s="1"/>
  <c r="J27" i="1"/>
  <c r="L27" i="1" s="1"/>
  <c r="T17" i="1"/>
  <c r="V17" i="1" s="1"/>
  <c r="J15" i="1"/>
  <c r="L15" i="1" s="1"/>
  <c r="T18" i="1"/>
  <c r="V18" i="1" s="1"/>
  <c r="AD11" i="1"/>
  <c r="AF11" i="1" s="1"/>
  <c r="J16" i="1"/>
  <c r="L16" i="1" s="1"/>
  <c r="T19" i="1"/>
  <c r="V19" i="1" s="1"/>
  <c r="T35" i="1"/>
  <c r="V35" i="1" s="1"/>
  <c r="I39" i="1"/>
  <c r="P38" i="1"/>
  <c r="T15" i="1"/>
  <c r="V15" i="1" s="1"/>
  <c r="AD18" i="1"/>
  <c r="AF18" i="1" s="1"/>
  <c r="T27" i="1"/>
  <c r="V27" i="1" s="1"/>
  <c r="AD30" i="1"/>
  <c r="AF30" i="1" s="1"/>
  <c r="AN35" i="1"/>
  <c r="AP35" i="1" s="1"/>
  <c r="S39" i="1"/>
  <c r="J18" i="1"/>
  <c r="L18" i="1" s="1"/>
  <c r="AD15" i="1"/>
  <c r="AF15" i="1" s="1"/>
  <c r="J19" i="1"/>
  <c r="L19" i="1" s="1"/>
  <c r="AJ39" i="1"/>
  <c r="J31" i="1"/>
  <c r="L31" i="1" s="1"/>
  <c r="AC39" i="1"/>
  <c r="AM39" i="1"/>
  <c r="T16" i="1"/>
  <c r="V16" i="1" s="1"/>
  <c r="AD19" i="1"/>
  <c r="AF19" i="1" s="1"/>
  <c r="T31" i="1"/>
  <c r="V31" i="1" s="1"/>
  <c r="J13" i="1"/>
  <c r="L13" i="1" s="1"/>
  <c r="F38" i="1"/>
  <c r="I38" i="1"/>
  <c r="J17" i="1"/>
  <c r="L17" i="1" s="1"/>
  <c r="AD24" i="1"/>
  <c r="AF24" i="1" s="1"/>
  <c r="AN31" i="1"/>
  <c r="AP31" i="1" s="1"/>
  <c r="J35" i="1"/>
  <c r="L35" i="1" s="1"/>
  <c r="S38" i="1"/>
  <c r="Z38" i="1"/>
  <c r="AC38" i="1"/>
  <c r="AJ38" i="1"/>
  <c r="AM38" i="1"/>
  <c r="F39" i="1"/>
  <c r="P39" i="1"/>
  <c r="J11" i="1"/>
  <c r="L11" i="1" s="1"/>
  <c r="AN27" i="1"/>
  <c r="AP27" i="1" s="1"/>
  <c r="Z39" i="1"/>
</calcChain>
</file>

<file path=xl/sharedStrings.xml><?xml version="1.0" encoding="utf-8"?>
<sst xmlns="http://schemas.openxmlformats.org/spreadsheetml/2006/main" count="696" uniqueCount="110">
  <si>
    <t>pH</t>
  </si>
  <si>
    <t>[H+] nM</t>
  </si>
  <si>
    <r>
      <t>CO</t>
    </r>
    <r>
      <rPr>
        <b/>
        <vertAlign val="subscript"/>
        <sz val="11"/>
        <color theme="1"/>
        <rFont val="Aptos Narrow"/>
        <family val="2"/>
        <scheme val="minor"/>
      </rPr>
      <t>3</t>
    </r>
    <r>
      <rPr>
        <b/>
        <vertAlign val="superscript"/>
        <sz val="11"/>
        <color theme="1"/>
        <rFont val="Aptos Narrow"/>
        <family val="2"/>
        <scheme val="minor"/>
      </rPr>
      <t>2-</t>
    </r>
    <r>
      <rPr>
        <b/>
        <sz val="11"/>
        <color theme="1"/>
        <rFont val="Aptos Narrow"/>
        <family val="2"/>
        <scheme val="minor"/>
      </rPr>
      <t xml:space="preserve"> µM</t>
    </r>
  </si>
  <si>
    <r>
      <t>O</t>
    </r>
    <r>
      <rPr>
        <b/>
        <vertAlign val="subscript"/>
        <sz val="11"/>
        <color theme="1"/>
        <rFont val="Aptos Narrow"/>
        <family val="2"/>
        <scheme val="minor"/>
      </rPr>
      <t>2</t>
    </r>
  </si>
  <si>
    <t>eCA activity</t>
  </si>
  <si>
    <t>No eCA activity (10 µM BZA)</t>
  </si>
  <si>
    <t>Date</t>
  </si>
  <si>
    <t>Measurement</t>
  </si>
  <si>
    <t>Culture</t>
  </si>
  <si>
    <t>min</t>
  </si>
  <si>
    <t>max</t>
  </si>
  <si>
    <t>∆ change</t>
  </si>
  <si>
    <t>% change</t>
  </si>
  <si>
    <t>% of control</t>
  </si>
  <si>
    <t>06/07/2022 (2)</t>
  </si>
  <si>
    <t>29/07/2022 (1)</t>
  </si>
  <si>
    <t>28/08/2022 (2)</t>
  </si>
  <si>
    <t>04/11/2022 (2)</t>
  </si>
  <si>
    <t>New isolate</t>
  </si>
  <si>
    <t>24/11/2022 (1)</t>
  </si>
  <si>
    <t>30/11/2022 (1)</t>
  </si>
  <si>
    <t>30/11/2022 (2)</t>
  </si>
  <si>
    <t>01/12/2022 (1)</t>
  </si>
  <si>
    <t>Mean</t>
  </si>
  <si>
    <t>sd</t>
  </si>
  <si>
    <t>n = 10</t>
  </si>
  <si>
    <t>Relative to control</t>
  </si>
  <si>
    <t>Relative to hepes</t>
  </si>
  <si>
    <r>
      <t>H</t>
    </r>
    <r>
      <rPr>
        <b/>
        <vertAlign val="superscript"/>
        <sz val="11"/>
        <color theme="1"/>
        <rFont val="Aptos Narrow"/>
        <family val="2"/>
        <scheme val="minor"/>
      </rPr>
      <t>+</t>
    </r>
  </si>
  <si>
    <t>CO32-</t>
  </si>
  <si>
    <t>O2</t>
  </si>
  <si>
    <t>eCA activity (control)</t>
  </si>
  <si>
    <t>hepes</t>
  </si>
  <si>
    <t>hepes + BZA</t>
  </si>
  <si>
    <t>hepes % change</t>
  </si>
  <si>
    <t>hepes+ BZA % change</t>
  </si>
  <si>
    <t>hepes + BZA % change</t>
  </si>
  <si>
    <t>02/03/2023 (1)</t>
  </si>
  <si>
    <t>02/03/2023 (2)</t>
  </si>
  <si>
    <t>09/03/2023 (1)</t>
  </si>
  <si>
    <t>09/03/2023 (2)</t>
  </si>
  <si>
    <t>24/04/2023 (1)</t>
  </si>
  <si>
    <t>25/04/2023 (1)</t>
  </si>
  <si>
    <t>16/05/2023 (1)</t>
  </si>
  <si>
    <t>16/05/2023 (2)</t>
  </si>
  <si>
    <t>14/03/2024 (1)</t>
  </si>
  <si>
    <t>14/03/2024 (2)</t>
  </si>
  <si>
    <t>14/03/2024 (3)</t>
  </si>
  <si>
    <t>14/03/2024 (4)</t>
  </si>
  <si>
    <t>01/12/2022(2)</t>
  </si>
  <si>
    <t>01/12/2022(3)</t>
  </si>
  <si>
    <t>01/12/2022(4)</t>
  </si>
  <si>
    <t>01/11/2022(1)</t>
  </si>
  <si>
    <t>01/11/2022(2)</t>
  </si>
  <si>
    <r>
      <t xml:space="preserve">2nd set of exps, Oct 2024 (tested effects of BZA on high light/low light control </t>
    </r>
    <r>
      <rPr>
        <b/>
        <i/>
        <sz val="11"/>
        <color theme="1"/>
        <rFont val="Aptos Narrow"/>
        <family val="2"/>
        <scheme val="minor"/>
      </rPr>
      <t>vs</t>
    </r>
    <r>
      <rPr>
        <b/>
        <sz val="11"/>
        <color theme="1"/>
        <rFont val="Aptos Narrow"/>
        <family val="2"/>
        <scheme val="minor"/>
      </rPr>
      <t xml:space="preserve"> high light/low light+BZA)</t>
    </r>
  </si>
  <si>
    <t>C. granii new isolate (isolated from L4 Oct 2024) µelectrode exps with high light (200 µE) + low light (50 µE) + high light &amp; low light + 10 µM BZA</t>
  </si>
  <si>
    <t>eCA  (control) 200 µE light</t>
  </si>
  <si>
    <t>eCA (control) 50 µE light</t>
  </si>
  <si>
    <t>200 µE light + BZA</t>
  </si>
  <si>
    <t>50 µE light + BZA</t>
  </si>
  <si>
    <t>HL-HL+BZA</t>
  </si>
  <si>
    <t>LL-LL+BZA</t>
  </si>
  <si>
    <t>Set 1</t>
  </si>
  <si>
    <t>23/05/2023(3)</t>
  </si>
  <si>
    <t>New isolate , L4 Oct 2022</t>
  </si>
  <si>
    <t>23/05/2023(4)</t>
  </si>
  <si>
    <t>31/05/2023(2)</t>
  </si>
  <si>
    <t>31/05/2023(3)</t>
  </si>
  <si>
    <t>Set 2</t>
  </si>
  <si>
    <t>22/10/2024(1)</t>
  </si>
  <si>
    <t>New isolate, L4 Oct 2024</t>
  </si>
  <si>
    <t>22/10/2024(2)</t>
  </si>
  <si>
    <t>22/10/2024(3)</t>
  </si>
  <si>
    <t>25/10/2024(1)</t>
  </si>
  <si>
    <t>25/10/2024(2)</t>
  </si>
  <si>
    <r>
      <t xml:space="preserve">1st set of exps, May 2023 (only tested effects of BZA on low light control </t>
    </r>
    <r>
      <rPr>
        <b/>
        <i/>
        <sz val="11"/>
        <color theme="1"/>
        <rFont val="Aptos Narrow"/>
        <family val="2"/>
        <scheme val="minor"/>
      </rPr>
      <t>vs</t>
    </r>
    <r>
      <rPr>
        <b/>
        <sz val="11"/>
        <color theme="1"/>
        <rFont val="Aptos Narrow"/>
        <family val="2"/>
        <scheme val="minor"/>
      </rPr>
      <t xml:space="preserve"> low light+BZA)</t>
    </r>
  </si>
  <si>
    <t>C. granii new isolate (isolated from L4 Oct 2022) µelectrode exps with high light (200 µE) + low light (50 µE) + low light &amp; 20 µM BZA</t>
  </si>
  <si>
    <t>All media used in exps was adjusted to pH 8.0</t>
  </si>
  <si>
    <t>% decrease</t>
  </si>
  <si>
    <t>Control</t>
  </si>
  <si>
    <t>BZA</t>
  </si>
  <si>
    <t>Unit is fM O2 cell-1 s-1. Experiments conducted with C. granii cultures in O2 respiration vials (culture volume: 3 mL). BZA and DIDS inhibitors were delivered by micro-injection through the vial septum.</t>
  </si>
  <si>
    <t>O2 evo</t>
  </si>
  <si>
    <t>BZA+DIDS</t>
  </si>
  <si>
    <t>% of BZA</t>
  </si>
  <si>
    <t>rates</t>
  </si>
  <si>
    <t>Control to</t>
  </si>
  <si>
    <t>BZA to</t>
  </si>
  <si>
    <t>fM O2</t>
  </si>
  <si>
    <t>BZA &amp;</t>
  </si>
  <si>
    <r>
      <t>cell</t>
    </r>
    <r>
      <rPr>
        <vertAlign val="superscript"/>
        <sz val="11"/>
        <color theme="1"/>
        <rFont val="Aptos Narrow"/>
        <family val="2"/>
        <scheme val="minor"/>
      </rPr>
      <t>-1</t>
    </r>
    <r>
      <rPr>
        <sz val="11"/>
        <color theme="1"/>
        <rFont val="Aptos Narrow"/>
        <family val="2"/>
        <scheme val="minor"/>
      </rPr>
      <t xml:space="preserve"> s</t>
    </r>
    <r>
      <rPr>
        <vertAlign val="superscript"/>
        <sz val="11"/>
        <color theme="1"/>
        <rFont val="Aptos Narrow"/>
        <family val="2"/>
        <scheme val="minor"/>
      </rPr>
      <t>-1</t>
    </r>
  </si>
  <si>
    <r>
      <t>CO</t>
    </r>
    <r>
      <rPr>
        <b/>
        <vertAlign val="subscript"/>
        <sz val="11"/>
        <color theme="1"/>
        <rFont val="Calibri"/>
        <family val="2"/>
      </rPr>
      <t>3</t>
    </r>
    <r>
      <rPr>
        <b/>
        <vertAlign val="superscript"/>
        <sz val="11"/>
        <color theme="1"/>
        <rFont val="Calibri"/>
        <family val="2"/>
      </rPr>
      <t>2-</t>
    </r>
  </si>
  <si>
    <r>
      <t>O</t>
    </r>
    <r>
      <rPr>
        <b/>
        <vertAlign val="subscript"/>
        <sz val="11"/>
        <color theme="1"/>
        <rFont val="Calibri"/>
        <family val="2"/>
      </rPr>
      <t>2</t>
    </r>
  </si>
  <si>
    <t>No eCA activity (20 µM BZA)</t>
  </si>
  <si>
    <r>
      <t>CO</t>
    </r>
    <r>
      <rPr>
        <b/>
        <vertAlign val="subscript"/>
        <sz val="11"/>
        <color theme="1"/>
        <rFont val="Aptos Narrow"/>
        <family val="2"/>
        <scheme val="minor"/>
      </rPr>
      <t>3</t>
    </r>
    <r>
      <rPr>
        <b/>
        <vertAlign val="superscript"/>
        <sz val="11"/>
        <color theme="1"/>
        <rFont val="Aptos Narrow"/>
        <family val="2"/>
        <scheme val="minor"/>
      </rPr>
      <t>2-</t>
    </r>
  </si>
  <si>
    <t>eCA activity (20 mM hepes)</t>
  </si>
  <si>
    <t>20 mM Hepes+20 µM BZA</t>
  </si>
  <si>
    <r>
      <t>Triple sensor measurements: pH and carbonate microelectrodes and an O</t>
    </r>
    <r>
      <rPr>
        <vertAlign val="subscript"/>
        <sz val="11"/>
        <color theme="1"/>
        <rFont val="Aptos Narrow"/>
        <family val="2"/>
        <scheme val="minor"/>
      </rPr>
      <t>2</t>
    </r>
    <r>
      <rPr>
        <sz val="11"/>
        <color theme="1"/>
        <rFont val="Aptos Narrow"/>
        <family val="2"/>
        <scheme val="minor"/>
      </rPr>
      <t xml:space="preserve"> optode. H</t>
    </r>
    <r>
      <rPr>
        <vertAlign val="superscript"/>
        <sz val="11"/>
        <color theme="1"/>
        <rFont val="Aptos Narrow"/>
        <family val="2"/>
        <scheme val="minor"/>
      </rPr>
      <t>+</t>
    </r>
    <r>
      <rPr>
        <sz val="11"/>
        <color theme="1"/>
        <rFont val="Aptos Narrow"/>
        <family val="2"/>
        <scheme val="minor"/>
      </rPr>
      <t xml:space="preserve"> values were computed from recorded pH values.</t>
    </r>
  </si>
  <si>
    <r>
      <t>Live cell recordings were conducted under alternating light (200 µmol photons m</t>
    </r>
    <r>
      <rPr>
        <vertAlign val="superscript"/>
        <sz val="11"/>
        <color theme="1"/>
        <rFont val="Aptos Narrow"/>
        <family val="2"/>
        <scheme val="minor"/>
      </rPr>
      <t>2</t>
    </r>
    <r>
      <rPr>
        <sz val="11"/>
        <color theme="1"/>
        <rFont val="Aptos Narrow"/>
        <family val="2"/>
        <scheme val="minor"/>
      </rPr>
      <t xml:space="preserve"> s</t>
    </r>
    <r>
      <rPr>
        <vertAlign val="superscript"/>
        <sz val="11"/>
        <color theme="1"/>
        <rFont val="Aptos Narrow"/>
        <family val="2"/>
        <scheme val="minor"/>
      </rPr>
      <t>-1</t>
    </r>
    <r>
      <rPr>
        <sz val="11"/>
        <color theme="1"/>
        <rFont val="Aptos Narrow"/>
        <family val="2"/>
        <scheme val="minor"/>
      </rPr>
      <t>) and dark periods of 5 minutes. Control measurements were recorded in ambient seawater at pH 8.0.</t>
    </r>
  </si>
  <si>
    <t>The cells were then gently perfused with 20 mM hepes and/or 20 mM hepes and 10 µM benzolamide (BZA) during live cell recordings and measurements were repeated in the presence of hepes which buffers pH and hepes together with BZA which inhibits the activity of external carbonic anhydrase (eCA)</t>
  </si>
  <si>
    <r>
      <t>[H</t>
    </r>
    <r>
      <rPr>
        <b/>
        <vertAlign val="superscript"/>
        <sz val="11"/>
        <color theme="1"/>
        <rFont val="Aptos Narrow"/>
        <family val="2"/>
        <scheme val="minor"/>
      </rPr>
      <t>+</t>
    </r>
    <r>
      <rPr>
        <b/>
        <sz val="11"/>
        <color theme="1"/>
        <rFont val="Aptos Narrow"/>
        <family val="2"/>
        <scheme val="minor"/>
      </rPr>
      <t>] nM</t>
    </r>
  </si>
  <si>
    <r>
      <t xml:space="preserve">Low numbers of </t>
    </r>
    <r>
      <rPr>
        <i/>
        <sz val="11"/>
        <color theme="1"/>
        <rFont val="Aptos Narrow"/>
        <family val="2"/>
        <scheme val="minor"/>
      </rPr>
      <t>Coscinodiscus granii</t>
    </r>
    <r>
      <rPr>
        <sz val="11"/>
        <color theme="1"/>
        <rFont val="Aptos Narrow"/>
        <family val="2"/>
        <scheme val="minor"/>
      </rPr>
      <t xml:space="preserve"> cells (exponential growth phase) were transferred from culture flasks to a glass bottom petri dish. Microelectrodes were positioned around a single </t>
    </r>
    <r>
      <rPr>
        <i/>
        <sz val="11"/>
        <color theme="1"/>
        <rFont val="Aptos Narrow"/>
        <family val="2"/>
        <scheme val="minor"/>
      </rPr>
      <t>C. granii</t>
    </r>
    <r>
      <rPr>
        <sz val="11"/>
        <color theme="1"/>
        <rFont val="Aptos Narrow"/>
        <family val="2"/>
        <scheme val="minor"/>
      </rPr>
      <t xml:space="preserve"> cell.</t>
    </r>
  </si>
  <si>
    <r>
      <t xml:space="preserve">Low numbers of </t>
    </r>
    <r>
      <rPr>
        <i/>
        <sz val="11"/>
        <color theme="1"/>
        <rFont val="Aptos Narrow"/>
        <family val="2"/>
        <scheme val="minor"/>
      </rPr>
      <t>Coscinodiscus granii</t>
    </r>
    <r>
      <rPr>
        <sz val="11"/>
        <color theme="1"/>
        <rFont val="Aptos Narrow"/>
        <family val="2"/>
        <scheme val="minor"/>
      </rPr>
      <t xml:space="preserve"> cells (acclimated to low CO</t>
    </r>
    <r>
      <rPr>
        <vertAlign val="subscript"/>
        <sz val="11"/>
        <color theme="1"/>
        <rFont val="Aptos Narrow"/>
        <family val="2"/>
        <scheme val="minor"/>
      </rPr>
      <t>2</t>
    </r>
    <r>
      <rPr>
        <sz val="11"/>
        <color theme="1"/>
        <rFont val="Aptos Narrow"/>
        <family val="2"/>
        <scheme val="minor"/>
      </rPr>
      <t xml:space="preserve">/high pH) were transferred from culture flasks to a glass bottom petri dish. Microelectrodes were positioned around a single </t>
    </r>
    <r>
      <rPr>
        <i/>
        <sz val="11"/>
        <color theme="1"/>
        <rFont val="Aptos Narrow"/>
        <family val="2"/>
        <scheme val="minor"/>
      </rPr>
      <t>C. granii</t>
    </r>
    <r>
      <rPr>
        <sz val="11"/>
        <color theme="1"/>
        <rFont val="Aptos Narrow"/>
        <family val="2"/>
        <scheme val="minor"/>
      </rPr>
      <t xml:space="preserve"> cell.</t>
    </r>
  </si>
  <si>
    <r>
      <t>Note: Cells were cultured for no more than 4 days to ensure measurements were conducted during exponential growth. No O</t>
    </r>
    <r>
      <rPr>
        <vertAlign val="subscript"/>
        <sz val="11"/>
        <color theme="1"/>
        <rFont val="Aptos Narrow"/>
        <family val="2"/>
        <scheme val="minor"/>
      </rPr>
      <t>2</t>
    </r>
    <r>
      <rPr>
        <sz val="11"/>
        <color theme="1"/>
        <rFont val="Aptos Narrow"/>
        <family val="2"/>
        <scheme val="minor"/>
      </rPr>
      <t xml:space="preserve"> measurements were made with strain 8536.</t>
    </r>
  </si>
  <si>
    <t>The cells were then gently perfused with 10 µM benzolamide (BZA) during live cell recordings and measurements were repeated in the presence of BZA which inhibits the activity of external carbonic anhydrase (eCA).</t>
  </si>
  <si>
    <t>Note: Cells were cultured for no more than 4 days to ensure measurements were conducted during exponential growth.</t>
  </si>
  <si>
    <r>
      <t>Live cell recordings were conducted under alternating light (200 and 50 µmol photons m</t>
    </r>
    <r>
      <rPr>
        <vertAlign val="superscript"/>
        <sz val="11"/>
        <color theme="1"/>
        <rFont val="Aptos Narrow"/>
        <family val="2"/>
        <scheme val="minor"/>
      </rPr>
      <t>2</t>
    </r>
    <r>
      <rPr>
        <sz val="11"/>
        <color theme="1"/>
        <rFont val="Aptos Narrow"/>
        <family val="2"/>
        <scheme val="minor"/>
      </rPr>
      <t xml:space="preserve"> s</t>
    </r>
    <r>
      <rPr>
        <vertAlign val="superscript"/>
        <sz val="11"/>
        <color theme="1"/>
        <rFont val="Aptos Narrow"/>
        <family val="2"/>
        <scheme val="minor"/>
      </rPr>
      <t>-1</t>
    </r>
    <r>
      <rPr>
        <sz val="11"/>
        <color theme="1"/>
        <rFont val="Aptos Narrow"/>
        <family val="2"/>
        <scheme val="minor"/>
      </rPr>
      <t>) and dark periods of 5 minutes. Control measurements were recorded in ambient seawater at pH 8.0.</t>
    </r>
  </si>
  <si>
    <r>
      <t>Note: cells were in culture for 6-8 days. The biological drawdown of CO</t>
    </r>
    <r>
      <rPr>
        <vertAlign val="subscript"/>
        <sz val="11"/>
        <color theme="1"/>
        <rFont val="Aptos Narrow"/>
        <family val="2"/>
        <scheme val="minor"/>
      </rPr>
      <t>2</t>
    </r>
    <r>
      <rPr>
        <sz val="11"/>
        <color theme="1"/>
        <rFont val="Aptos Narrow"/>
        <family val="2"/>
        <scheme val="minor"/>
      </rPr>
      <t xml:space="preserve"> over this culturing period reduced culture medium CO</t>
    </r>
    <r>
      <rPr>
        <vertAlign val="subscript"/>
        <sz val="11"/>
        <color theme="1"/>
        <rFont val="Aptos Narrow"/>
        <family val="2"/>
        <scheme val="minor"/>
      </rPr>
      <t>2</t>
    </r>
    <r>
      <rPr>
        <sz val="11"/>
        <color theme="1"/>
        <rFont val="Aptos Narrow"/>
        <family val="2"/>
        <scheme val="minor"/>
      </rPr>
      <t xml:space="preserve"> (calculated at ~3 µM) and elevated culture medium pH to ~8.7.</t>
    </r>
  </si>
  <si>
    <t>See experimental protocol for "C. granii_BZA exps"</t>
  </si>
  <si>
    <t>See experimental protocol for "C. granii_hepes_hepes+BZA exps"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</si>
</sst>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b/>
      <vertAlign val="subscript"/>
      <sz val="11"/>
      <color theme="1"/>
      <name val="Aptos Narrow"/>
      <family val="2"/>
      <scheme val="minor"/>
    </font>
    <font>
      <b/>
      <vertAlign val="superscript"/>
      <sz val="11"/>
      <color theme="1"/>
      <name val="Aptos Narrow"/>
      <family val="2"/>
      <scheme val="minor"/>
    </font>
    <font>
      <b/>
      <sz val="11"/>
      <color theme="1"/>
      <name val="Calibri"/>
      <family val="2"/>
    </font>
    <font>
      <sz val="11"/>
      <color rgb="FFFF0000"/>
      <name val="Aptos Narrow"/>
      <family val="2"/>
      <scheme val="minor"/>
    </font>
    <font>
      <b/>
      <i/>
      <sz val="11"/>
      <color theme="1"/>
      <name val="Aptos Narrow"/>
      <family val="2"/>
      <scheme val="minor"/>
    </font>
    <font>
      <sz val="11"/>
      <color rgb="FF000000"/>
      <name val="Aptos Narrow"/>
      <family val="2"/>
      <scheme val="minor"/>
    </font>
    <font>
      <vertAlign val="superscript"/>
      <sz val="11"/>
      <color theme="1"/>
      <name val="Aptos Narrow"/>
      <family val="2"/>
      <scheme val="minor"/>
    </font>
    <font>
      <sz val="11"/>
      <color theme="1"/>
      <name val="Calibri"/>
      <family val="2"/>
    </font>
    <font>
      <b/>
      <vertAlign val="subscript"/>
      <sz val="11"/>
      <color theme="1"/>
      <name val="Calibri"/>
      <family val="2"/>
    </font>
    <font>
      <b/>
      <vertAlign val="superscript"/>
      <sz val="11"/>
      <color theme="1"/>
      <name val="Calibri"/>
      <family val="2"/>
    </font>
    <font>
      <i/>
      <sz val="11"/>
      <color theme="1"/>
      <name val="Aptos Narrow"/>
      <family val="2"/>
      <scheme val="minor"/>
    </font>
    <font>
      <vertAlign val="subscript"/>
      <sz val="11"/>
      <color theme="1"/>
      <name val="Aptos Narrow"/>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theme="5" tint="0.79998168889431442"/>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94">
    <xf numFmtId="0" fontId="0" fillId="0" borderId="0" xfId="0"/>
    <xf numFmtId="0" fontId="2" fillId="0" borderId="0" xfId="0" applyFont="1" applyAlignment="1">
      <alignment horizontal="center"/>
    </xf>
    <xf numFmtId="0" fontId="2" fillId="0" borderId="0" xfId="0" applyFont="1"/>
    <xf numFmtId="0" fontId="5" fillId="4" borderId="0" xfId="0" applyFont="1" applyFill="1"/>
    <xf numFmtId="0" fontId="5" fillId="0" borderId="0" xfId="0" applyFont="1"/>
    <xf numFmtId="0" fontId="5" fillId="4" borderId="0" xfId="0" applyFont="1" applyFill="1" applyAlignment="1">
      <alignment horizontal="center"/>
    </xf>
    <xf numFmtId="14" fontId="0" fillId="0" borderId="0" xfId="0" applyNumberFormat="1" applyAlignment="1">
      <alignment horizontal="left"/>
    </xf>
    <xf numFmtId="0" fontId="0" fillId="4" borderId="0" xfId="0" applyFill="1"/>
    <xf numFmtId="9" fontId="0" fillId="0" borderId="0" xfId="1" applyFont="1"/>
    <xf numFmtId="0" fontId="0" fillId="0" borderId="0" xfId="1" applyNumberFormat="1" applyFont="1"/>
    <xf numFmtId="0" fontId="2" fillId="0" borderId="4" xfId="0" applyFont="1" applyBorder="1"/>
    <xf numFmtId="0" fontId="2" fillId="0" borderId="5" xfId="0" applyFont="1" applyBorder="1"/>
    <xf numFmtId="9" fontId="2" fillId="0" borderId="6" xfId="0" applyNumberFormat="1" applyFont="1" applyBorder="1"/>
    <xf numFmtId="9" fontId="2" fillId="0" borderId="0" xfId="0" applyNumberFormat="1" applyFont="1"/>
    <xf numFmtId="0" fontId="2" fillId="0" borderId="7" xfId="0" applyFont="1" applyBorder="1"/>
    <xf numFmtId="0" fontId="2" fillId="0" borderId="8" xfId="0" applyFont="1" applyBorder="1"/>
    <xf numFmtId="9" fontId="2" fillId="0" borderId="9" xfId="1" applyFont="1" applyBorder="1"/>
    <xf numFmtId="9" fontId="2" fillId="0" borderId="0" xfId="1" applyFont="1" applyBorder="1"/>
    <xf numFmtId="14" fontId="0" fillId="0" borderId="0" xfId="0" applyNumberFormat="1"/>
    <xf numFmtId="14" fontId="2" fillId="0" borderId="0" xfId="0" applyNumberFormat="1" applyFont="1"/>
    <xf numFmtId="9" fontId="0" fillId="0" borderId="0" xfId="1" applyFont="1" applyFill="1"/>
    <xf numFmtId="0" fontId="0" fillId="4" borderId="0" xfId="1" applyNumberFormat="1" applyFont="1" applyFill="1"/>
    <xf numFmtId="2" fontId="0" fillId="0" borderId="0" xfId="1" applyNumberFormat="1" applyFont="1" applyFill="1"/>
    <xf numFmtId="2" fontId="0" fillId="0" borderId="0" xfId="1" applyNumberFormat="1" applyFont="1"/>
    <xf numFmtId="0" fontId="2" fillId="0" borderId="6" xfId="0" applyFont="1" applyBorder="1"/>
    <xf numFmtId="0" fontId="2" fillId="0" borderId="5" xfId="1" applyNumberFormat="1" applyFont="1" applyFill="1" applyBorder="1"/>
    <xf numFmtId="9" fontId="2" fillId="0" borderId="0" xfId="1" applyFont="1" applyFill="1"/>
    <xf numFmtId="0" fontId="2" fillId="0" borderId="9" xfId="0" applyFont="1" applyBorder="1"/>
    <xf numFmtId="0" fontId="2" fillId="3" borderId="0" xfId="0" applyFont="1" applyFill="1" applyAlignment="1">
      <alignment horizontal="center"/>
    </xf>
    <xf numFmtId="0" fontId="2" fillId="4" borderId="0" xfId="0" applyFont="1" applyFill="1"/>
    <xf numFmtId="9" fontId="0" fillId="4" borderId="0" xfId="1" applyFont="1" applyFill="1"/>
    <xf numFmtId="0" fontId="6" fillId="0" borderId="0" xfId="0" applyFont="1"/>
    <xf numFmtId="0" fontId="0" fillId="7" borderId="0" xfId="0" applyFill="1"/>
    <xf numFmtId="0" fontId="8" fillId="0" borderId="0" xfId="0" applyFont="1"/>
    <xf numFmtId="0" fontId="8" fillId="7" borderId="0" xfId="0" applyFont="1" applyFill="1"/>
    <xf numFmtId="0" fontId="0" fillId="8" borderId="0" xfId="0" applyFill="1"/>
    <xf numFmtId="0" fontId="0" fillId="6" borderId="0" xfId="0" applyFill="1"/>
    <xf numFmtId="9" fontId="0" fillId="6" borderId="0" xfId="1" applyFont="1" applyFill="1"/>
    <xf numFmtId="0" fontId="2" fillId="7" borderId="5" xfId="0" applyFont="1" applyFill="1" applyBorder="1"/>
    <xf numFmtId="0" fontId="2" fillId="7" borderId="6" xfId="0" applyFont="1" applyFill="1" applyBorder="1"/>
    <xf numFmtId="0" fontId="2" fillId="7" borderId="11" xfId="0" applyFont="1" applyFill="1" applyBorder="1"/>
    <xf numFmtId="9" fontId="2" fillId="7" borderId="4" xfId="1" applyFont="1" applyFill="1" applyBorder="1"/>
    <xf numFmtId="9" fontId="2" fillId="7" borderId="6" xfId="1" applyFont="1" applyFill="1" applyBorder="1"/>
    <xf numFmtId="9" fontId="2" fillId="7" borderId="11" xfId="1" applyFont="1" applyFill="1" applyBorder="1"/>
    <xf numFmtId="0" fontId="2" fillId="7" borderId="8" xfId="0" applyFont="1" applyFill="1" applyBorder="1"/>
    <xf numFmtId="0" fontId="2" fillId="7" borderId="9" xfId="0" applyFont="1" applyFill="1" applyBorder="1"/>
    <xf numFmtId="0" fontId="2" fillId="7" borderId="12" xfId="0" applyFont="1" applyFill="1" applyBorder="1"/>
    <xf numFmtId="0" fontId="2" fillId="7" borderId="7" xfId="0" applyFont="1" applyFill="1" applyBorder="1"/>
    <xf numFmtId="14" fontId="10" fillId="0" borderId="0" xfId="0" applyNumberFormat="1" applyFont="1"/>
    <xf numFmtId="0" fontId="10" fillId="0" borderId="0" xfId="0" applyFont="1"/>
    <xf numFmtId="0" fontId="10" fillId="4" borderId="0" xfId="0" applyFont="1" applyFill="1"/>
    <xf numFmtId="9" fontId="10" fillId="4" borderId="0" xfId="1" applyFont="1" applyFill="1"/>
    <xf numFmtId="9" fontId="10" fillId="0" borderId="0" xfId="1" applyFont="1" applyFill="1"/>
    <xf numFmtId="0" fontId="10" fillId="0" borderId="0" xfId="1" applyNumberFormat="1" applyFont="1" applyFill="1"/>
    <xf numFmtId="0" fontId="5" fillId="0" borderId="4" xfId="0" applyFont="1" applyBorder="1"/>
    <xf numFmtId="0" fontId="5" fillId="0" borderId="5" xfId="0" applyFont="1" applyBorder="1"/>
    <xf numFmtId="9" fontId="5" fillId="0" borderId="6" xfId="0" applyNumberFormat="1" applyFont="1" applyBorder="1"/>
    <xf numFmtId="9" fontId="5" fillId="0" borderId="0" xfId="0" applyNumberFormat="1" applyFont="1"/>
    <xf numFmtId="0" fontId="5" fillId="0" borderId="7" xfId="0" applyFont="1" applyBorder="1"/>
    <xf numFmtId="0" fontId="5" fillId="0" borderId="8" xfId="0" applyFont="1" applyBorder="1"/>
    <xf numFmtId="9" fontId="5" fillId="0" borderId="9" xfId="1" applyFont="1" applyBorder="1"/>
    <xf numFmtId="9" fontId="5" fillId="0" borderId="7" xfId="0" applyNumberFormat="1" applyFont="1" applyBorder="1"/>
    <xf numFmtId="9" fontId="5" fillId="0" borderId="8" xfId="0" applyNumberFormat="1" applyFont="1" applyBorder="1"/>
    <xf numFmtId="9" fontId="2" fillId="0" borderId="6" xfId="1" applyFont="1" applyFill="1" applyBorder="1"/>
    <xf numFmtId="9" fontId="2" fillId="0" borderId="9" xfId="1" applyFont="1" applyFill="1" applyBorder="1"/>
    <xf numFmtId="0" fontId="2" fillId="4" borderId="0" xfId="0" applyFont="1" applyFill="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5" fillId="4" borderId="0" xfId="0" applyFont="1" applyFill="1" applyAlignment="1">
      <alignment horizontal="center"/>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0" borderId="10" xfId="0" applyFont="1" applyBorder="1" applyAlignment="1">
      <alignment horizontal="center"/>
    </xf>
    <xf numFmtId="0" fontId="2" fillId="0" borderId="0" xfId="0" applyFont="1" applyAlignment="1">
      <alignment horizontal="center"/>
    </xf>
    <xf numFmtId="0" fontId="2" fillId="6" borderId="1" xfId="0" applyFont="1" applyFill="1" applyBorder="1" applyAlignment="1">
      <alignment horizontal="center"/>
    </xf>
    <xf numFmtId="0" fontId="2" fillId="6" borderId="2" xfId="0" applyFont="1" applyFill="1" applyBorder="1" applyAlignment="1">
      <alignment horizontal="center"/>
    </xf>
    <xf numFmtId="0" fontId="2" fillId="6" borderId="3" xfId="0" applyFont="1" applyFill="1" applyBorder="1" applyAlignment="1">
      <alignment horizontal="center"/>
    </xf>
    <xf numFmtId="0" fontId="0" fillId="0" borderId="0" xfId="0"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126B7-4A4D-4611-996A-8B37AEB6E245}">
  <dimension ref="A1:AP40"/>
  <sheetViews>
    <sheetView tabSelected="1" workbookViewId="0">
      <selection activeCell="A7" sqref="A7"/>
    </sheetView>
  </sheetViews>
  <sheetFormatPr defaultRowHeight="15" x14ac:dyDescent="0.25"/>
  <cols>
    <col min="1" max="1" width="12.85546875" customWidth="1"/>
    <col min="2" max="2" width="14.5703125" customWidth="1"/>
    <col min="3" max="3" width="11.28515625" customWidth="1"/>
    <col min="12" max="12" width="10.85546875" customWidth="1"/>
    <col min="22" max="22" width="11.28515625" customWidth="1"/>
    <col min="41" max="41" width="8" customWidth="1"/>
    <col min="42" max="42" width="11" customWidth="1"/>
  </cols>
  <sheetData>
    <row r="1" spans="1:42" x14ac:dyDescent="0.25">
      <c r="A1" t="s">
        <v>101</v>
      </c>
    </row>
    <row r="2" spans="1:42" ht="16.5" x14ac:dyDescent="0.25">
      <c r="A2" t="s">
        <v>98</v>
      </c>
    </row>
    <row r="3" spans="1:42" x14ac:dyDescent="0.25">
      <c r="A3" t="s">
        <v>104</v>
      </c>
    </row>
    <row r="4" spans="1:42" ht="18" x14ac:dyDescent="0.35">
      <c r="A4" t="s">
        <v>97</v>
      </c>
    </row>
    <row r="5" spans="1:42" ht="18" x14ac:dyDescent="0.35">
      <c r="A5" t="s">
        <v>103</v>
      </c>
    </row>
    <row r="8" spans="1:42" ht="18" x14ac:dyDescent="0.35">
      <c r="D8" s="66" t="s">
        <v>0</v>
      </c>
      <c r="E8" s="67"/>
      <c r="F8" s="67"/>
      <c r="G8" s="67"/>
      <c r="H8" s="67"/>
      <c r="I8" s="68"/>
      <c r="N8" s="66" t="s">
        <v>100</v>
      </c>
      <c r="O8" s="67"/>
      <c r="P8" s="67"/>
      <c r="Q8" s="67"/>
      <c r="R8" s="67"/>
      <c r="S8" s="68"/>
      <c r="T8" s="1"/>
      <c r="X8" s="66" t="s">
        <v>2</v>
      </c>
      <c r="Y8" s="67"/>
      <c r="Z8" s="67"/>
      <c r="AA8" s="67"/>
      <c r="AB8" s="67"/>
      <c r="AC8" s="68"/>
      <c r="AH8" s="66" t="s">
        <v>3</v>
      </c>
      <c r="AI8" s="67"/>
      <c r="AJ8" s="67"/>
      <c r="AK8" s="67"/>
      <c r="AL8" s="67"/>
      <c r="AM8" s="68"/>
    </row>
    <row r="9" spans="1:42" x14ac:dyDescent="0.25">
      <c r="D9" s="69" t="s">
        <v>4</v>
      </c>
      <c r="E9" s="70"/>
      <c r="F9" s="71"/>
      <c r="G9" s="72" t="s">
        <v>5</v>
      </c>
      <c r="H9" s="73"/>
      <c r="I9" s="74"/>
      <c r="N9" s="69" t="s">
        <v>4</v>
      </c>
      <c r="O9" s="70"/>
      <c r="P9" s="71"/>
      <c r="Q9" s="72" t="s">
        <v>5</v>
      </c>
      <c r="R9" s="73"/>
      <c r="S9" s="74"/>
      <c r="T9" s="1"/>
      <c r="X9" s="69" t="s">
        <v>4</v>
      </c>
      <c r="Y9" s="70"/>
      <c r="Z9" s="71"/>
      <c r="AA9" s="72" t="s">
        <v>5</v>
      </c>
      <c r="AB9" s="73"/>
      <c r="AC9" s="74"/>
      <c r="AH9" s="69" t="s">
        <v>4</v>
      </c>
      <c r="AI9" s="70"/>
      <c r="AJ9" s="71"/>
      <c r="AK9" s="72" t="s">
        <v>5</v>
      </c>
      <c r="AL9" s="73"/>
      <c r="AM9" s="74"/>
    </row>
    <row r="10" spans="1:42" x14ac:dyDescent="0.25">
      <c r="A10" s="2" t="s">
        <v>6</v>
      </c>
      <c r="B10" s="2" t="s">
        <v>7</v>
      </c>
      <c r="C10" s="2" t="s">
        <v>8</v>
      </c>
      <c r="D10" s="2" t="s">
        <v>9</v>
      </c>
      <c r="E10" s="2" t="s">
        <v>10</v>
      </c>
      <c r="F10" s="3" t="s">
        <v>11</v>
      </c>
      <c r="G10" s="4" t="s">
        <v>9</v>
      </c>
      <c r="H10" s="4" t="s">
        <v>10</v>
      </c>
      <c r="I10" s="3" t="s">
        <v>11</v>
      </c>
      <c r="J10" s="75" t="s">
        <v>12</v>
      </c>
      <c r="K10" s="75"/>
      <c r="L10" s="5" t="s">
        <v>13</v>
      </c>
      <c r="M10" s="4"/>
      <c r="N10" s="4" t="s">
        <v>9</v>
      </c>
      <c r="O10" s="4" t="s">
        <v>10</v>
      </c>
      <c r="P10" s="3" t="s">
        <v>11</v>
      </c>
      <c r="Q10" s="4" t="s">
        <v>9</v>
      </c>
      <c r="R10" s="4" t="s">
        <v>10</v>
      </c>
      <c r="S10" s="3" t="s">
        <v>11</v>
      </c>
      <c r="T10" s="75" t="s">
        <v>12</v>
      </c>
      <c r="U10" s="75"/>
      <c r="V10" s="5" t="s">
        <v>13</v>
      </c>
      <c r="X10" s="2" t="s">
        <v>9</v>
      </c>
      <c r="Y10" s="2" t="s">
        <v>10</v>
      </c>
      <c r="Z10" s="3" t="s">
        <v>11</v>
      </c>
      <c r="AA10" s="4" t="s">
        <v>9</v>
      </c>
      <c r="AB10" s="4" t="s">
        <v>10</v>
      </c>
      <c r="AC10" s="3" t="s">
        <v>11</v>
      </c>
      <c r="AD10" s="65" t="s">
        <v>12</v>
      </c>
      <c r="AE10" s="65"/>
      <c r="AF10" s="5" t="s">
        <v>13</v>
      </c>
      <c r="AH10" s="2" t="s">
        <v>9</v>
      </c>
      <c r="AI10" s="2" t="s">
        <v>10</v>
      </c>
      <c r="AJ10" s="4" t="s">
        <v>11</v>
      </c>
      <c r="AK10" s="4" t="s">
        <v>9</v>
      </c>
      <c r="AL10" s="4" t="s">
        <v>10</v>
      </c>
      <c r="AM10" s="4" t="s">
        <v>11</v>
      </c>
      <c r="AN10" s="65" t="s">
        <v>12</v>
      </c>
      <c r="AO10" s="65"/>
      <c r="AP10" s="5" t="s">
        <v>13</v>
      </c>
    </row>
    <row r="11" spans="1:42" x14ac:dyDescent="0.25">
      <c r="A11" s="6">
        <v>44691</v>
      </c>
      <c r="B11">
        <v>1</v>
      </c>
      <c r="C11">
        <v>8536</v>
      </c>
      <c r="D11">
        <v>7.9957932090726107</v>
      </c>
      <c r="E11">
        <v>8.3339527239822058</v>
      </c>
      <c r="F11" s="7">
        <f>E11-D11</f>
        <v>0.33815951490959506</v>
      </c>
      <c r="G11">
        <v>7.9984229064830945</v>
      </c>
      <c r="H11">
        <v>8.2342419515247869</v>
      </c>
      <c r="I11" s="7">
        <f>H11-G11</f>
        <v>0.23581904504169238</v>
      </c>
      <c r="J11">
        <f>(F11-I11)/F11</f>
        <v>0.30263962820996715</v>
      </c>
      <c r="K11" s="8">
        <v>0.30263962820996715</v>
      </c>
      <c r="L11" s="9">
        <f>1-J11</f>
        <v>0.69736037179003285</v>
      </c>
      <c r="M11" s="8"/>
      <c r="N11">
        <v>4.6349737194856528</v>
      </c>
      <c r="O11">
        <v>10.097335600077155</v>
      </c>
      <c r="P11" s="7">
        <f>N11-O11</f>
        <v>-5.4623618805915024</v>
      </c>
      <c r="Q11">
        <v>5.8312014937983525</v>
      </c>
      <c r="R11">
        <v>10.036379935147435</v>
      </c>
      <c r="S11" s="7">
        <f>Q11-R11</f>
        <v>-4.2051784413490827</v>
      </c>
      <c r="T11">
        <f>(P11-S11)/P11</f>
        <v>0.23015381747396846</v>
      </c>
      <c r="U11" s="8">
        <v>0.23015381747396846</v>
      </c>
      <c r="V11" s="9">
        <f>1-T11</f>
        <v>0.76984618252603154</v>
      </c>
      <c r="X11">
        <v>151.95152322645436</v>
      </c>
      <c r="Y11">
        <v>174.33820012163594</v>
      </c>
      <c r="Z11" s="7">
        <f>Y11-X11</f>
        <v>22.38667689518158</v>
      </c>
      <c r="AA11">
        <v>132.82445064021402</v>
      </c>
      <c r="AB11">
        <v>154.69041123614295</v>
      </c>
      <c r="AC11" s="7">
        <f>AA11-AB11</f>
        <v>-21.865960595928925</v>
      </c>
      <c r="AD11">
        <f>(Z11-AC11)/Z11</f>
        <v>1.9767399019653189</v>
      </c>
      <c r="AE11" s="8">
        <v>1.9767399019653189</v>
      </c>
      <c r="AF11" s="9">
        <f>1-AD11</f>
        <v>-0.9767399019653189</v>
      </c>
      <c r="AJ11" s="7"/>
      <c r="AM11" s="7"/>
    </row>
    <row r="12" spans="1:42" x14ac:dyDescent="0.25">
      <c r="A12" s="6">
        <v>44691</v>
      </c>
      <c r="B12">
        <v>2</v>
      </c>
      <c r="C12">
        <v>8536</v>
      </c>
      <c r="D12">
        <v>7.9975597297160146</v>
      </c>
      <c r="E12">
        <v>8.3263110278571784</v>
      </c>
      <c r="F12" s="7">
        <f t="shared" ref="F12:F36" si="0">E12-D12</f>
        <v>0.32875129814116377</v>
      </c>
      <c r="I12" s="7"/>
      <c r="K12" s="8"/>
      <c r="L12" s="9"/>
      <c r="M12" s="8"/>
      <c r="N12">
        <v>4.7172508579963983</v>
      </c>
      <c r="O12">
        <v>10.056347457745725</v>
      </c>
      <c r="P12" s="7">
        <f t="shared" ref="P12:P36" si="1">N12-O12</f>
        <v>-5.3390965997493263</v>
      </c>
      <c r="S12" s="7"/>
      <c r="U12" s="8"/>
      <c r="V12" s="9"/>
      <c r="X12">
        <v>151.91159900019969</v>
      </c>
      <c r="Y12">
        <v>165.09662707271636</v>
      </c>
      <c r="Z12" s="7">
        <f t="shared" ref="Z12:Z36" si="2">Y12-X12</f>
        <v>13.185028072516673</v>
      </c>
      <c r="AC12" s="7"/>
      <c r="AE12" s="8"/>
      <c r="AF12" s="9"/>
      <c r="AJ12" s="7"/>
      <c r="AM12" s="7"/>
    </row>
    <row r="13" spans="1:42" x14ac:dyDescent="0.25">
      <c r="A13" t="s">
        <v>14</v>
      </c>
      <c r="B13">
        <v>1</v>
      </c>
      <c r="C13">
        <v>8536</v>
      </c>
      <c r="D13">
        <v>8.0007474202932851</v>
      </c>
      <c r="E13">
        <v>8.1585424707812511</v>
      </c>
      <c r="F13" s="7">
        <f t="shared" si="0"/>
        <v>0.15779505048796594</v>
      </c>
      <c r="G13">
        <v>7.9988869729208592</v>
      </c>
      <c r="H13">
        <v>8.0738265395869622</v>
      </c>
      <c r="I13" s="7">
        <f t="shared" ref="I13:I35" si="3">H13-G13</f>
        <v>7.4939566666103019E-2</v>
      </c>
      <c r="J13">
        <f t="shared" ref="J13:J35" si="4">(F13-I13)/F13</f>
        <v>0.52508290700906235</v>
      </c>
      <c r="K13" s="8">
        <v>0.52508290700906235</v>
      </c>
      <c r="L13" s="9">
        <f t="shared" ref="L13:L35" si="5">1-J13</f>
        <v>0.47491709299093765</v>
      </c>
      <c r="M13" s="8"/>
      <c r="N13">
        <v>6.9415671501326575</v>
      </c>
      <c r="O13">
        <v>9.9828048124377062</v>
      </c>
      <c r="P13" s="7">
        <f t="shared" si="1"/>
        <v>-3.0412376623050488</v>
      </c>
      <c r="Q13">
        <v>8.4367165915051938</v>
      </c>
      <c r="R13">
        <v>10.025661264411498</v>
      </c>
      <c r="S13" s="7">
        <f t="shared" ref="S13:S35" si="6">Q13-R13</f>
        <v>-1.5889446729063046</v>
      </c>
      <c r="T13">
        <f t="shared" ref="T13:T35" si="7">(P13-S13)/P13</f>
        <v>0.47753354083416355</v>
      </c>
      <c r="U13" s="8">
        <v>0.47753354083416355</v>
      </c>
      <c r="V13" s="9">
        <f t="shared" ref="V13:V35" si="8">1-T13</f>
        <v>0.52246645916583645</v>
      </c>
      <c r="X13">
        <v>152.1904253622734</v>
      </c>
      <c r="Y13">
        <v>202.90907256770802</v>
      </c>
      <c r="Z13" s="7">
        <f t="shared" si="2"/>
        <v>50.718647205434621</v>
      </c>
      <c r="AA13">
        <v>126.30986133868032</v>
      </c>
      <c r="AB13">
        <v>157.28394701078545</v>
      </c>
      <c r="AC13" s="7">
        <f t="shared" ref="AC13:AC35" si="9">AA13-AB13</f>
        <v>-30.974085672105133</v>
      </c>
      <c r="AD13">
        <f t="shared" ref="AD13:AD35" si="10">(Z13-AC13)/Z13</f>
        <v>1.6107040975806268</v>
      </c>
      <c r="AE13" s="8">
        <v>1.6107040975806268</v>
      </c>
      <c r="AF13" s="9">
        <f t="shared" ref="AF13:AF35" si="11">1-AD13</f>
        <v>-0.61070409758062683</v>
      </c>
      <c r="AJ13" s="7"/>
      <c r="AM13" s="7"/>
    </row>
    <row r="14" spans="1:42" x14ac:dyDescent="0.25">
      <c r="A14" t="s">
        <v>14</v>
      </c>
      <c r="B14">
        <v>2</v>
      </c>
      <c r="C14">
        <v>8536</v>
      </c>
      <c r="D14">
        <v>7.9987457419278449</v>
      </c>
      <c r="E14">
        <v>8.1552762292170549</v>
      </c>
      <c r="F14" s="7">
        <f t="shared" si="0"/>
        <v>0.15653048728920993</v>
      </c>
      <c r="I14" s="7"/>
      <c r="K14" s="8"/>
      <c r="L14" s="9"/>
      <c r="M14" s="8"/>
      <c r="N14">
        <v>6.9939700913513771</v>
      </c>
      <c r="O14">
        <v>10.02892210333137</v>
      </c>
      <c r="P14" s="7">
        <f t="shared" si="1"/>
        <v>-3.0349520119799926</v>
      </c>
      <c r="S14" s="7"/>
      <c r="U14" s="8"/>
      <c r="V14" s="9"/>
      <c r="X14">
        <v>151.95378186012019</v>
      </c>
      <c r="Y14">
        <v>196.03684726063543</v>
      </c>
      <c r="Z14" s="7">
        <f t="shared" si="2"/>
        <v>44.083065400515238</v>
      </c>
      <c r="AC14" s="7"/>
      <c r="AE14" s="8"/>
      <c r="AF14" s="9"/>
      <c r="AJ14" s="7"/>
      <c r="AM14" s="7"/>
    </row>
    <row r="15" spans="1:42" x14ac:dyDescent="0.25">
      <c r="A15" s="6">
        <v>44754</v>
      </c>
      <c r="B15">
        <v>1</v>
      </c>
      <c r="C15">
        <v>8536</v>
      </c>
      <c r="D15">
        <v>7.998321411186847</v>
      </c>
      <c r="E15">
        <v>8.1495105575427491</v>
      </c>
      <c r="F15" s="7">
        <f t="shared" si="0"/>
        <v>0.15118914635590208</v>
      </c>
      <c r="G15">
        <v>7.9971213350743362</v>
      </c>
      <c r="H15">
        <v>8.1268476344840419</v>
      </c>
      <c r="I15" s="7">
        <f t="shared" si="3"/>
        <v>0.1297262994097057</v>
      </c>
      <c r="J15">
        <f t="shared" si="4"/>
        <v>0.14196023632326382</v>
      </c>
      <c r="K15" s="8">
        <v>0.14196023632326382</v>
      </c>
      <c r="L15" s="9">
        <f t="shared" si="5"/>
        <v>0.85803976367673618</v>
      </c>
      <c r="M15" s="8"/>
      <c r="N15">
        <v>7.0874407692800752</v>
      </c>
      <c r="O15">
        <v>10.038725726853281</v>
      </c>
      <c r="P15" s="7">
        <f t="shared" si="1"/>
        <v>-2.9512849575732059</v>
      </c>
      <c r="Q15">
        <v>6.7466123753912735</v>
      </c>
      <c r="R15">
        <v>10.066503872133696</v>
      </c>
      <c r="S15" s="7">
        <f t="shared" si="6"/>
        <v>-3.3198914967424225</v>
      </c>
      <c r="T15">
        <f t="shared" si="7"/>
        <v>-0.1248969667342173</v>
      </c>
      <c r="U15" s="8">
        <v>-0.1248969667342173</v>
      </c>
      <c r="V15" s="9">
        <f t="shared" si="8"/>
        <v>1.1248969667342172</v>
      </c>
      <c r="X15">
        <v>152.39281852050155</v>
      </c>
      <c r="Y15">
        <v>206.55257127395885</v>
      </c>
      <c r="Z15" s="7">
        <f t="shared" si="2"/>
        <v>54.159752753457298</v>
      </c>
      <c r="AA15">
        <v>141.60990426715716</v>
      </c>
      <c r="AB15">
        <v>173.56042653502351</v>
      </c>
      <c r="AC15" s="7">
        <f t="shared" si="9"/>
        <v>-31.950522267866347</v>
      </c>
      <c r="AD15">
        <f t="shared" si="10"/>
        <v>1.5899310953894039</v>
      </c>
      <c r="AE15" s="8">
        <v>1.5899310953894039</v>
      </c>
      <c r="AF15" s="9">
        <f t="shared" si="11"/>
        <v>-0.58993109538940391</v>
      </c>
      <c r="AJ15" s="7"/>
      <c r="AM15" s="7"/>
    </row>
    <row r="16" spans="1:42" x14ac:dyDescent="0.25">
      <c r="A16" s="6">
        <v>44754</v>
      </c>
      <c r="B16">
        <v>2</v>
      </c>
      <c r="C16">
        <v>8536</v>
      </c>
      <c r="D16">
        <v>7.999481721049337</v>
      </c>
      <c r="E16">
        <v>8.1709142413882923</v>
      </c>
      <c r="F16" s="7">
        <f t="shared" si="0"/>
        <v>0.17143252033895529</v>
      </c>
      <c r="G16">
        <v>7.9978155995737694</v>
      </c>
      <c r="H16">
        <v>8.1393006561507359</v>
      </c>
      <c r="I16" s="7">
        <f t="shared" si="3"/>
        <v>0.14148505657696653</v>
      </c>
      <c r="J16">
        <f t="shared" si="4"/>
        <v>0.17468951458437887</v>
      </c>
      <c r="K16" s="8">
        <v>0.17468951458437887</v>
      </c>
      <c r="L16" s="9">
        <f t="shared" si="5"/>
        <v>0.82531048541562113</v>
      </c>
      <c r="M16" s="8"/>
      <c r="N16">
        <v>6.7466123753912735</v>
      </c>
      <c r="O16">
        <v>10.011940937487203</v>
      </c>
      <c r="P16" s="7">
        <f t="shared" si="1"/>
        <v>-3.26532856209593</v>
      </c>
      <c r="Q16">
        <v>7.2560345813384135</v>
      </c>
      <c r="R16">
        <v>10.050424383752693</v>
      </c>
      <c r="S16" s="7">
        <f t="shared" si="6"/>
        <v>-2.7943898024142797</v>
      </c>
      <c r="T16">
        <f t="shared" si="7"/>
        <v>0.14422400402468746</v>
      </c>
      <c r="U16" s="8">
        <v>0.14422400402468746</v>
      </c>
      <c r="V16" s="9">
        <f t="shared" si="8"/>
        <v>0.85577599597531251</v>
      </c>
      <c r="X16">
        <v>152.83628258082311</v>
      </c>
      <c r="Y16">
        <v>213.18905285181444</v>
      </c>
      <c r="Z16" s="7">
        <f t="shared" si="2"/>
        <v>60.352770270991329</v>
      </c>
      <c r="AA16">
        <v>128.62669329068638</v>
      </c>
      <c r="AB16">
        <v>156.05270574704252</v>
      </c>
      <c r="AC16" s="7">
        <f t="shared" si="9"/>
        <v>-27.426012456356148</v>
      </c>
      <c r="AD16">
        <f t="shared" si="10"/>
        <v>1.4544283938120817</v>
      </c>
      <c r="AE16" s="8">
        <v>1.4544283938120817</v>
      </c>
      <c r="AF16" s="9">
        <f t="shared" si="11"/>
        <v>-0.45442839381208167</v>
      </c>
      <c r="AJ16" s="7"/>
      <c r="AM16" s="7"/>
    </row>
    <row r="17" spans="1:42" x14ac:dyDescent="0.25">
      <c r="A17" s="6">
        <v>44755</v>
      </c>
      <c r="B17">
        <v>1</v>
      </c>
      <c r="C17">
        <v>8536</v>
      </c>
      <c r="D17">
        <v>7.9933736329347287</v>
      </c>
      <c r="E17">
        <v>8.1821408808754637</v>
      </c>
      <c r="F17" s="7">
        <f t="shared" si="0"/>
        <v>0.18876724794073496</v>
      </c>
      <c r="G17">
        <v>7.9977412225360691</v>
      </c>
      <c r="H17">
        <v>8.0492105491940524</v>
      </c>
      <c r="I17" s="7">
        <f t="shared" si="3"/>
        <v>5.1469326657983316E-2</v>
      </c>
      <c r="J17">
        <f t="shared" si="4"/>
        <v>0.72733974129801093</v>
      </c>
      <c r="K17" s="8">
        <v>0.72733974129801093</v>
      </c>
      <c r="L17" s="9">
        <f t="shared" si="5"/>
        <v>0.27266025870198907</v>
      </c>
      <c r="M17" s="8"/>
      <c r="N17">
        <v>6.5744453419417379</v>
      </c>
      <c r="O17">
        <v>10.15374768125152</v>
      </c>
      <c r="P17" s="7">
        <f t="shared" si="1"/>
        <v>-3.5793023393097823</v>
      </c>
      <c r="Q17">
        <v>8.9287250755606156</v>
      </c>
      <c r="R17">
        <v>10.052145761384931</v>
      </c>
      <c r="S17" s="7">
        <f t="shared" si="6"/>
        <v>-1.1234206858243159</v>
      </c>
      <c r="T17">
        <f t="shared" si="7"/>
        <v>0.68613417383429209</v>
      </c>
      <c r="U17" s="8">
        <v>0.68613417383429209</v>
      </c>
      <c r="V17" s="9">
        <f t="shared" si="8"/>
        <v>0.31386582616570791</v>
      </c>
      <c r="X17">
        <v>152.89841807145999</v>
      </c>
      <c r="Y17">
        <v>179.743031392235</v>
      </c>
      <c r="Z17" s="7">
        <f t="shared" si="2"/>
        <v>26.844613320775011</v>
      </c>
      <c r="AA17">
        <v>131.37465784085978</v>
      </c>
      <c r="AB17">
        <v>154.53753777188149</v>
      </c>
      <c r="AC17" s="7">
        <f t="shared" si="9"/>
        <v>-23.162879931021706</v>
      </c>
      <c r="AD17">
        <f t="shared" si="10"/>
        <v>1.8628501984454358</v>
      </c>
      <c r="AE17" s="8">
        <v>1.8628501984454358</v>
      </c>
      <c r="AF17" s="9">
        <f t="shared" si="11"/>
        <v>-0.86285019844543576</v>
      </c>
      <c r="AJ17" s="7"/>
      <c r="AM17" s="7"/>
    </row>
    <row r="18" spans="1:42" x14ac:dyDescent="0.25">
      <c r="A18" s="6">
        <v>44755</v>
      </c>
      <c r="B18">
        <v>2</v>
      </c>
      <c r="C18">
        <v>8536</v>
      </c>
      <c r="D18">
        <v>7.9986336332730072</v>
      </c>
      <c r="E18">
        <v>8.1876226730713935</v>
      </c>
      <c r="F18" s="7">
        <f t="shared" si="0"/>
        <v>0.18898903979838622</v>
      </c>
      <c r="G18">
        <v>8.0001346751687166</v>
      </c>
      <c r="H18">
        <v>8.0785103140909627</v>
      </c>
      <c r="I18" s="7">
        <f t="shared" si="3"/>
        <v>7.8375638922246083E-2</v>
      </c>
      <c r="J18">
        <f t="shared" si="4"/>
        <v>0.58529003054432505</v>
      </c>
      <c r="K18" s="8">
        <v>0.58529003054432505</v>
      </c>
      <c r="L18" s="9">
        <f t="shared" si="5"/>
        <v>0.41470996945567495</v>
      </c>
      <c r="M18" s="8"/>
      <c r="N18">
        <v>6.4919822977671711</v>
      </c>
      <c r="O18">
        <v>10.031511300622142</v>
      </c>
      <c r="P18" s="7">
        <f t="shared" si="1"/>
        <v>-3.5395290028549713</v>
      </c>
      <c r="Q18">
        <v>8.3462172655039044</v>
      </c>
      <c r="R18">
        <v>9.9968994704047223</v>
      </c>
      <c r="S18" s="7">
        <f t="shared" si="6"/>
        <v>-1.6506822049008179</v>
      </c>
      <c r="T18">
        <f t="shared" si="7"/>
        <v>0.53364354309022932</v>
      </c>
      <c r="U18" s="8">
        <v>0.53364354309022932</v>
      </c>
      <c r="V18" s="9">
        <f t="shared" si="8"/>
        <v>0.46635645690977068</v>
      </c>
      <c r="X18">
        <v>153.03192244921814</v>
      </c>
      <c r="Y18">
        <v>175.10305929938434</v>
      </c>
      <c r="Z18" s="7">
        <f t="shared" si="2"/>
        <v>22.071136850166198</v>
      </c>
      <c r="AA18">
        <v>132.89085235829933</v>
      </c>
      <c r="AB18">
        <v>158.06392285363006</v>
      </c>
      <c r="AC18" s="7">
        <f t="shared" si="9"/>
        <v>-25.173070495330734</v>
      </c>
      <c r="AD18">
        <f t="shared" si="10"/>
        <v>2.1405425405235152</v>
      </c>
      <c r="AE18" s="8">
        <v>2.1405425405235152</v>
      </c>
      <c r="AF18" s="9">
        <f t="shared" si="11"/>
        <v>-1.1405425405235152</v>
      </c>
      <c r="AJ18" s="7"/>
      <c r="AM18" s="7"/>
    </row>
    <row r="19" spans="1:42" x14ac:dyDescent="0.25">
      <c r="A19" t="s">
        <v>15</v>
      </c>
      <c r="B19">
        <v>1</v>
      </c>
      <c r="C19">
        <v>8536</v>
      </c>
      <c r="D19">
        <v>7.9938427346379584</v>
      </c>
      <c r="E19">
        <v>8.1706992710112818</v>
      </c>
      <c r="F19" s="7">
        <f t="shared" si="0"/>
        <v>0.17685653637332344</v>
      </c>
      <c r="G19">
        <v>7.9978148520880215</v>
      </c>
      <c r="H19">
        <v>8.0744399472286599</v>
      </c>
      <c r="I19" s="7">
        <f t="shared" si="3"/>
        <v>7.6625095140638422E-2</v>
      </c>
      <c r="J19">
        <f t="shared" si="4"/>
        <v>0.56673868711930542</v>
      </c>
      <c r="K19" s="8">
        <v>0.56673868711930542</v>
      </c>
      <c r="L19" s="9">
        <f t="shared" si="5"/>
        <v>0.43326131288069458</v>
      </c>
      <c r="M19" s="8"/>
      <c r="N19">
        <v>6.7499526914007966</v>
      </c>
      <c r="O19">
        <v>10.142786066469681</v>
      </c>
      <c r="P19" s="7">
        <f t="shared" si="1"/>
        <v>-3.3928333750688839</v>
      </c>
      <c r="Q19">
        <v>8.4248087878950741</v>
      </c>
      <c r="R19">
        <v>10.05044168205086</v>
      </c>
      <c r="S19" s="7">
        <f t="shared" si="6"/>
        <v>-1.6256328941557854</v>
      </c>
      <c r="T19">
        <f t="shared" si="7"/>
        <v>0.52086273788120219</v>
      </c>
      <c r="U19" s="8">
        <v>0.52086273788120219</v>
      </c>
      <c r="V19" s="9">
        <f t="shared" si="8"/>
        <v>0.47913726211879781</v>
      </c>
      <c r="X19">
        <v>152.37115180531987</v>
      </c>
      <c r="Y19">
        <v>176.1536277179197</v>
      </c>
      <c r="Z19" s="7">
        <f t="shared" si="2"/>
        <v>23.782475912599836</v>
      </c>
      <c r="AA19">
        <v>116.08876474888763</v>
      </c>
      <c r="AB19">
        <v>154.04818730093351</v>
      </c>
      <c r="AC19" s="7">
        <f t="shared" si="9"/>
        <v>-37.959422552045879</v>
      </c>
      <c r="AD19">
        <f t="shared" si="10"/>
        <v>2.5961089455759807</v>
      </c>
      <c r="AE19" s="8">
        <v>2.5961089455759807</v>
      </c>
      <c r="AF19" s="9">
        <f t="shared" si="11"/>
        <v>-1.5961089455759807</v>
      </c>
      <c r="AJ19" s="7"/>
      <c r="AM19" s="7"/>
    </row>
    <row r="20" spans="1:42" x14ac:dyDescent="0.25">
      <c r="A20" t="s">
        <v>15</v>
      </c>
      <c r="B20">
        <v>2</v>
      </c>
      <c r="C20">
        <v>8536</v>
      </c>
      <c r="D20">
        <v>7.9980254469495797</v>
      </c>
      <c r="E20">
        <v>8.1771147100113328</v>
      </c>
      <c r="F20" s="7">
        <f t="shared" si="0"/>
        <v>0.1790892630617531</v>
      </c>
      <c r="I20" s="7"/>
      <c r="K20" s="8"/>
      <c r="L20" s="9"/>
      <c r="M20" s="8"/>
      <c r="N20">
        <v>6.6509746109846484</v>
      </c>
      <c r="O20">
        <v>10.04556927779594</v>
      </c>
      <c r="P20" s="7">
        <f t="shared" si="1"/>
        <v>-3.3945946668112912</v>
      </c>
      <c r="S20" s="7"/>
      <c r="U20" s="8"/>
      <c r="V20" s="9"/>
      <c r="X20">
        <v>152.69461291643961</v>
      </c>
      <c r="Y20">
        <v>169.50091075682718</v>
      </c>
      <c r="Z20" s="7">
        <f t="shared" si="2"/>
        <v>16.806297840387572</v>
      </c>
      <c r="AC20" s="7"/>
      <c r="AE20" s="8"/>
      <c r="AF20" s="9"/>
      <c r="AJ20" s="7"/>
      <c r="AM20" s="7"/>
    </row>
    <row r="21" spans="1:42" x14ac:dyDescent="0.25">
      <c r="A21" t="s">
        <v>16</v>
      </c>
      <c r="B21">
        <v>1</v>
      </c>
      <c r="C21">
        <v>8536</v>
      </c>
      <c r="D21">
        <v>7.9972391184479807</v>
      </c>
      <c r="E21">
        <v>8.2281541261438012</v>
      </c>
      <c r="F21" s="7">
        <f t="shared" si="0"/>
        <v>0.23091500769582041</v>
      </c>
      <c r="G21">
        <v>7.9974288923092534</v>
      </c>
      <c r="H21">
        <v>8.1100872147895053</v>
      </c>
      <c r="I21" s="7">
        <f t="shared" si="3"/>
        <v>0.11265832248025198</v>
      </c>
      <c r="J21">
        <f t="shared" si="4"/>
        <v>0.5121221283778381</v>
      </c>
      <c r="K21" s="8">
        <v>0.5121221283778381</v>
      </c>
      <c r="L21" s="9">
        <f t="shared" si="5"/>
        <v>0.4878778716221619</v>
      </c>
      <c r="M21" s="8"/>
      <c r="N21">
        <v>5.9135173296625583</v>
      </c>
      <c r="O21">
        <v>10.063774143641401</v>
      </c>
      <c r="P21" s="7">
        <f t="shared" si="1"/>
        <v>-4.1502568139788432</v>
      </c>
      <c r="Q21">
        <v>7.7609124674225445</v>
      </c>
      <c r="R21">
        <v>10.059377532248833</v>
      </c>
      <c r="S21" s="7">
        <f t="shared" si="6"/>
        <v>-2.2984650648262885</v>
      </c>
      <c r="T21">
        <f t="shared" si="7"/>
        <v>0.44618726795782199</v>
      </c>
      <c r="U21" s="8">
        <v>0.44618726795782199</v>
      </c>
      <c r="V21" s="9">
        <f t="shared" si="8"/>
        <v>0.55381273204217796</v>
      </c>
      <c r="X21">
        <v>152.34073825798305</v>
      </c>
      <c r="Y21">
        <v>213.77420479915514</v>
      </c>
      <c r="Z21" s="7">
        <f t="shared" si="2"/>
        <v>61.433466541172095</v>
      </c>
      <c r="AA21">
        <v>137.65994350475242</v>
      </c>
      <c r="AB21">
        <v>153.60713483503983</v>
      </c>
      <c r="AC21" s="7">
        <f t="shared" si="9"/>
        <v>-15.94719133028741</v>
      </c>
      <c r="AD21">
        <f t="shared" si="10"/>
        <v>1.2595847545018442</v>
      </c>
      <c r="AE21" s="8">
        <v>1.2595847545018442</v>
      </c>
      <c r="AF21" s="9">
        <f t="shared" si="11"/>
        <v>-0.25958475450184415</v>
      </c>
      <c r="AJ21" s="7"/>
      <c r="AM21" s="7"/>
    </row>
    <row r="22" spans="1:42" x14ac:dyDescent="0.25">
      <c r="A22" t="s">
        <v>16</v>
      </c>
      <c r="B22">
        <v>2</v>
      </c>
      <c r="C22">
        <v>8536</v>
      </c>
      <c r="D22">
        <v>8.0018163641899083</v>
      </c>
      <c r="E22">
        <v>8.2301279772677294</v>
      </c>
      <c r="F22" s="7">
        <f t="shared" si="0"/>
        <v>0.22831161307782111</v>
      </c>
      <c r="I22" s="7"/>
      <c r="K22" s="8"/>
      <c r="L22" s="9"/>
      <c r="M22" s="8"/>
      <c r="N22">
        <v>5.8867016132542904</v>
      </c>
      <c r="O22">
        <v>9.9582640066788191</v>
      </c>
      <c r="P22" s="7">
        <f t="shared" si="1"/>
        <v>-4.0715623934245286</v>
      </c>
      <c r="S22" s="7"/>
      <c r="U22" s="8"/>
      <c r="V22" s="9"/>
      <c r="X22">
        <v>153.24342333161721</v>
      </c>
      <c r="Y22">
        <v>215.24731443680693</v>
      </c>
      <c r="Z22" s="7">
        <f t="shared" si="2"/>
        <v>62.003891105189723</v>
      </c>
      <c r="AC22" s="7"/>
      <c r="AE22" s="8"/>
      <c r="AF22" s="9"/>
      <c r="AJ22" s="7"/>
      <c r="AM22" s="7"/>
    </row>
    <row r="23" spans="1:42" x14ac:dyDescent="0.25">
      <c r="A23" t="s">
        <v>16</v>
      </c>
      <c r="B23">
        <v>3</v>
      </c>
      <c r="C23">
        <v>8536</v>
      </c>
      <c r="D23">
        <v>7.9990144038698965</v>
      </c>
      <c r="E23">
        <v>8.2486419227711707</v>
      </c>
      <c r="F23" s="7">
        <f t="shared" si="0"/>
        <v>0.24962751890127421</v>
      </c>
      <c r="I23" s="7"/>
      <c r="K23" s="8"/>
      <c r="L23" s="9"/>
      <c r="M23" s="8"/>
      <c r="N23">
        <v>5.6410256856182617</v>
      </c>
      <c r="O23">
        <v>10.022719960372109</v>
      </c>
      <c r="P23" s="7">
        <f t="shared" si="1"/>
        <v>-4.3816942747538477</v>
      </c>
      <c r="S23" s="7"/>
      <c r="U23" s="8"/>
      <c r="V23" s="9"/>
      <c r="X23">
        <v>153.32239037432146</v>
      </c>
      <c r="Y23">
        <v>209.45218268205011</v>
      </c>
      <c r="Z23" s="7">
        <f t="shared" si="2"/>
        <v>56.12979230772865</v>
      </c>
      <c r="AC23" s="7"/>
      <c r="AE23" s="8"/>
      <c r="AF23" s="9"/>
      <c r="AJ23" s="7"/>
      <c r="AM23" s="7"/>
    </row>
    <row r="24" spans="1:42" x14ac:dyDescent="0.25">
      <c r="A24" t="s">
        <v>17</v>
      </c>
      <c r="B24">
        <v>1</v>
      </c>
      <c r="C24" t="s">
        <v>18</v>
      </c>
      <c r="D24">
        <v>7.9950691609018474</v>
      </c>
      <c r="E24">
        <v>8.3203541430576919</v>
      </c>
      <c r="F24" s="7">
        <f t="shared" si="0"/>
        <v>0.32528498215584456</v>
      </c>
      <c r="G24">
        <v>8.0020238316729522</v>
      </c>
      <c r="H24">
        <v>8.2262148064205114</v>
      </c>
      <c r="I24" s="7">
        <f t="shared" si="3"/>
        <v>0.22419097474755922</v>
      </c>
      <c r="J24">
        <f t="shared" si="4"/>
        <v>0.31078596601133907</v>
      </c>
      <c r="K24" s="8">
        <v>0.31078596601133907</v>
      </c>
      <c r="L24" s="9">
        <f t="shared" si="5"/>
        <v>0.68921403398866099</v>
      </c>
      <c r="M24" s="8"/>
      <c r="N24">
        <v>4.7823995512338726</v>
      </c>
      <c r="O24">
        <v>10.11418374209625</v>
      </c>
      <c r="P24" s="7">
        <f t="shared" si="1"/>
        <v>-5.3317841908623773</v>
      </c>
      <c r="Q24">
        <v>5.9399828841587183</v>
      </c>
      <c r="R24">
        <v>8.7879762740562839</v>
      </c>
      <c r="S24" s="7">
        <f t="shared" si="6"/>
        <v>-2.8479933898975656</v>
      </c>
      <c r="T24">
        <f t="shared" si="7"/>
        <v>0.46584608679802486</v>
      </c>
      <c r="U24" s="8">
        <v>0.46584608679802486</v>
      </c>
      <c r="V24" s="9">
        <f t="shared" si="8"/>
        <v>0.53415391320197514</v>
      </c>
      <c r="X24">
        <v>152.25849472030518</v>
      </c>
      <c r="Y24">
        <v>225.83658484354783</v>
      </c>
      <c r="Z24" s="7">
        <f t="shared" si="2"/>
        <v>73.578090123242646</v>
      </c>
      <c r="AA24">
        <v>133.60376647528162</v>
      </c>
      <c r="AB24">
        <v>153.58973340494501</v>
      </c>
      <c r="AC24" s="7">
        <f t="shared" si="9"/>
        <v>-19.985966929663391</v>
      </c>
      <c r="AD24">
        <f t="shared" si="10"/>
        <v>1.2716293246561181</v>
      </c>
      <c r="AE24" s="8">
        <v>1.2716293246561181</v>
      </c>
      <c r="AF24" s="9">
        <f t="shared" si="11"/>
        <v>-0.27162932465611811</v>
      </c>
      <c r="AJ24" s="7"/>
      <c r="AM24" s="7"/>
    </row>
    <row r="25" spans="1:42" x14ac:dyDescent="0.25">
      <c r="A25" t="s">
        <v>17</v>
      </c>
      <c r="B25">
        <v>2</v>
      </c>
      <c r="C25" t="s">
        <v>18</v>
      </c>
      <c r="D25">
        <v>7.9982577068146057</v>
      </c>
      <c r="E25">
        <v>8.3826446222282343</v>
      </c>
      <c r="F25" s="7">
        <f t="shared" si="0"/>
        <v>0.38438691541362857</v>
      </c>
      <c r="I25" s="7"/>
      <c r="K25" s="8"/>
      <c r="L25" s="9"/>
      <c r="M25" s="8"/>
      <c r="N25">
        <v>4.1433858424710603</v>
      </c>
      <c r="O25">
        <v>10.04019836270915</v>
      </c>
      <c r="P25" s="7">
        <f t="shared" si="1"/>
        <v>-5.8968125202380897</v>
      </c>
      <c r="S25" s="7"/>
      <c r="U25" s="8"/>
      <c r="V25" s="9"/>
      <c r="X25">
        <v>152.50145709809479</v>
      </c>
      <c r="Y25">
        <v>230.22050791696691</v>
      </c>
      <c r="Z25" s="7">
        <f t="shared" si="2"/>
        <v>77.71905081887212</v>
      </c>
      <c r="AC25" s="7"/>
      <c r="AE25" s="8"/>
      <c r="AF25" s="9"/>
      <c r="AJ25" s="7"/>
      <c r="AM25" s="7"/>
    </row>
    <row r="26" spans="1:42" x14ac:dyDescent="0.25">
      <c r="A26" t="s">
        <v>17</v>
      </c>
      <c r="B26">
        <v>3</v>
      </c>
      <c r="C26" t="s">
        <v>18</v>
      </c>
      <c r="D26">
        <v>7.9974417637805928</v>
      </c>
      <c r="E26">
        <v>8.3996498486206708</v>
      </c>
      <c r="F26" s="7">
        <f t="shared" si="0"/>
        <v>0.40220808484007797</v>
      </c>
      <c r="I26" s="7"/>
      <c r="K26" s="8"/>
      <c r="L26" s="9"/>
      <c r="M26" s="8"/>
      <c r="N26">
        <v>3.9842827522041637</v>
      </c>
      <c r="O26">
        <v>10.059079400275516</v>
      </c>
      <c r="P26" s="7">
        <f t="shared" si="1"/>
        <v>-6.0747966480713522</v>
      </c>
      <c r="S26" s="7"/>
      <c r="U26" s="8"/>
      <c r="V26" s="9"/>
      <c r="X26">
        <v>153.56168499489044</v>
      </c>
      <c r="Y26">
        <v>224.18412951505385</v>
      </c>
      <c r="Z26" s="7">
        <f t="shared" si="2"/>
        <v>70.622444520163413</v>
      </c>
      <c r="AC26" s="7"/>
      <c r="AE26" s="8"/>
      <c r="AF26" s="9"/>
      <c r="AJ26" s="7"/>
      <c r="AM26" s="7"/>
    </row>
    <row r="27" spans="1:42" x14ac:dyDescent="0.25">
      <c r="A27" t="s">
        <v>19</v>
      </c>
      <c r="B27">
        <v>1</v>
      </c>
      <c r="C27" t="s">
        <v>18</v>
      </c>
      <c r="D27">
        <v>7.9978760837068492</v>
      </c>
      <c r="E27">
        <v>8.37297482700472</v>
      </c>
      <c r="F27" s="7">
        <f t="shared" si="0"/>
        <v>0.37509874329787074</v>
      </c>
      <c r="G27">
        <v>7.9988732049625355</v>
      </c>
      <c r="H27">
        <v>8.045931882634509</v>
      </c>
      <c r="I27" s="7">
        <f t="shared" si="3"/>
        <v>4.705867767197347E-2</v>
      </c>
      <c r="J27">
        <f t="shared" si="4"/>
        <v>0.87454322758260061</v>
      </c>
      <c r="K27" s="8">
        <v>0.87454322758260061</v>
      </c>
      <c r="L27" s="9">
        <f t="shared" si="5"/>
        <v>0.12545677241739939</v>
      </c>
      <c r="M27" s="8"/>
      <c r="N27">
        <v>4.2366752236306553</v>
      </c>
      <c r="O27">
        <v>10.049024759988693</v>
      </c>
      <c r="P27" s="7">
        <f t="shared" si="1"/>
        <v>-5.8123495363580382</v>
      </c>
      <c r="Q27">
        <v>8.9963867521971252</v>
      </c>
      <c r="R27">
        <v>10.025979101916198</v>
      </c>
      <c r="S27" s="7">
        <f t="shared" si="6"/>
        <v>-1.0295923497190724</v>
      </c>
      <c r="T27">
        <f t="shared" si="7"/>
        <v>0.82286124685402096</v>
      </c>
      <c r="U27" s="8">
        <v>0.82286124685402096</v>
      </c>
      <c r="V27" s="9">
        <f t="shared" si="8"/>
        <v>0.17713875314597904</v>
      </c>
      <c r="X27">
        <v>150.2930539782536</v>
      </c>
      <c r="Y27">
        <v>190.36240614721444</v>
      </c>
      <c r="Z27" s="7">
        <f t="shared" si="2"/>
        <v>40.069352168960847</v>
      </c>
      <c r="AA27">
        <v>125.50697086976209</v>
      </c>
      <c r="AB27">
        <v>154.87970872073521</v>
      </c>
      <c r="AC27" s="7">
        <f t="shared" si="9"/>
        <v>-29.372737850973124</v>
      </c>
      <c r="AD27">
        <f t="shared" si="10"/>
        <v>1.7330474854476507</v>
      </c>
      <c r="AE27" s="8">
        <v>1.7330474854476507</v>
      </c>
      <c r="AF27" s="9">
        <f t="shared" si="11"/>
        <v>-0.73304748544765075</v>
      </c>
      <c r="AH27">
        <v>224.44</v>
      </c>
      <c r="AI27">
        <v>302.98</v>
      </c>
      <c r="AJ27" s="7">
        <f>AI27-AH27</f>
        <v>78.54000000000002</v>
      </c>
      <c r="AK27">
        <v>232.22</v>
      </c>
      <c r="AL27">
        <v>254.98</v>
      </c>
      <c r="AM27" s="7">
        <f>AL27-AK27</f>
        <v>22.759999999999991</v>
      </c>
      <c r="AN27">
        <f>(AJ27-AM27)/AJ27</f>
        <v>0.71021135727018103</v>
      </c>
      <c r="AO27" s="8">
        <v>0.71021135727018103</v>
      </c>
      <c r="AP27">
        <f>1-AN27</f>
        <v>0.28978864272981897</v>
      </c>
    </row>
    <row r="28" spans="1:42" x14ac:dyDescent="0.25">
      <c r="A28" t="s">
        <v>19</v>
      </c>
      <c r="B28">
        <v>2</v>
      </c>
      <c r="C28" t="s">
        <v>18</v>
      </c>
      <c r="D28">
        <v>7.9972879877036007</v>
      </c>
      <c r="E28">
        <v>8.3072423709385514</v>
      </c>
      <c r="F28" s="7">
        <f t="shared" si="0"/>
        <v>0.30995438323495073</v>
      </c>
      <c r="I28" s="7"/>
      <c r="K28" s="8"/>
      <c r="L28" s="9"/>
      <c r="M28" s="8"/>
      <c r="N28">
        <v>4.9289865044733912</v>
      </c>
      <c r="O28">
        <v>10.06264177493286</v>
      </c>
      <c r="P28" s="7">
        <f t="shared" si="1"/>
        <v>-5.1336552704594691</v>
      </c>
      <c r="S28" s="7"/>
      <c r="U28" s="8"/>
      <c r="V28" s="9"/>
      <c r="X28">
        <v>153.66258179487969</v>
      </c>
      <c r="Y28">
        <v>195.78706156419247</v>
      </c>
      <c r="Z28" s="7">
        <f t="shared" si="2"/>
        <v>42.124479769312785</v>
      </c>
      <c r="AC28" s="7"/>
      <c r="AE28" s="8"/>
      <c r="AF28" s="9"/>
      <c r="AH28">
        <v>225.65</v>
      </c>
      <c r="AI28">
        <v>303.76</v>
      </c>
      <c r="AJ28" s="7">
        <f t="shared" ref="AJ28:AJ36" si="12">AI28-AH28</f>
        <v>78.109999999999985</v>
      </c>
      <c r="AM28" s="7"/>
      <c r="AO28" s="8"/>
    </row>
    <row r="29" spans="1:42" x14ac:dyDescent="0.25">
      <c r="A29" t="s">
        <v>19</v>
      </c>
      <c r="B29">
        <v>3</v>
      </c>
      <c r="C29" t="s">
        <v>18</v>
      </c>
      <c r="D29">
        <v>7.9951671717774815</v>
      </c>
      <c r="E29">
        <v>8.3273479136207573</v>
      </c>
      <c r="F29" s="7">
        <f t="shared" si="0"/>
        <v>0.33218074184327584</v>
      </c>
      <c r="I29" s="7"/>
      <c r="K29" s="8"/>
      <c r="L29" s="9"/>
      <c r="M29" s="8"/>
      <c r="N29">
        <v>4.7060017721058847</v>
      </c>
      <c r="O29">
        <v>10.11190144702431</v>
      </c>
      <c r="P29" s="7">
        <f t="shared" si="1"/>
        <v>-5.4058996749184258</v>
      </c>
      <c r="S29" s="7"/>
      <c r="U29" s="8"/>
      <c r="V29" s="9"/>
      <c r="X29">
        <v>152.05890251536761</v>
      </c>
      <c r="Y29">
        <v>181.42874859178289</v>
      </c>
      <c r="Z29" s="7">
        <f t="shared" si="2"/>
        <v>29.369846076415286</v>
      </c>
      <c r="AC29" s="7"/>
      <c r="AE29" s="8"/>
      <c r="AF29" s="9"/>
      <c r="AH29">
        <v>229.92</v>
      </c>
      <c r="AI29">
        <v>300.45999999999998</v>
      </c>
      <c r="AJ29" s="7">
        <f t="shared" si="12"/>
        <v>70.539999999999992</v>
      </c>
      <c r="AM29" s="7"/>
      <c r="AO29" s="8"/>
    </row>
    <row r="30" spans="1:42" x14ac:dyDescent="0.25">
      <c r="A30" t="s">
        <v>20</v>
      </c>
      <c r="B30">
        <v>1</v>
      </c>
      <c r="C30" t="s">
        <v>18</v>
      </c>
      <c r="D30">
        <v>7.9974550953097783</v>
      </c>
      <c r="E30">
        <v>8.4292665561625775</v>
      </c>
      <c r="F30" s="7">
        <f t="shared" si="0"/>
        <v>0.4318114608527992</v>
      </c>
      <c r="G30">
        <v>7.9984543680124496</v>
      </c>
      <c r="H30">
        <v>8.1224137239314658</v>
      </c>
      <c r="I30" s="7">
        <f t="shared" si="3"/>
        <v>0.12395935591901619</v>
      </c>
      <c r="J30">
        <f t="shared" si="4"/>
        <v>0.71293176037012862</v>
      </c>
      <c r="K30" s="8">
        <v>0.71293176037012862</v>
      </c>
      <c r="L30" s="9">
        <f t="shared" si="5"/>
        <v>0.28706823962987138</v>
      </c>
      <c r="M30" s="8"/>
      <c r="N30">
        <v>3.721632141778104</v>
      </c>
      <c r="O30">
        <v>10.058770621651925</v>
      </c>
      <c r="P30" s="7">
        <f t="shared" si="1"/>
        <v>-6.337138479873822</v>
      </c>
      <c r="Q30">
        <v>7.5437324323456032</v>
      </c>
      <c r="R30">
        <v>10.035652897530975</v>
      </c>
      <c r="S30" s="7">
        <f t="shared" si="6"/>
        <v>-2.4919204651853715</v>
      </c>
      <c r="T30">
        <f t="shared" si="7"/>
        <v>0.60677512838018532</v>
      </c>
      <c r="U30" s="8">
        <v>0.60677512838018532</v>
      </c>
      <c r="V30" s="9">
        <f t="shared" si="8"/>
        <v>0.39322487161981468</v>
      </c>
      <c r="X30">
        <v>151.82439643787575</v>
      </c>
      <c r="Y30">
        <v>199.97836153810221</v>
      </c>
      <c r="Z30" s="7">
        <f t="shared" si="2"/>
        <v>48.153965100226458</v>
      </c>
      <c r="AA30">
        <v>135.29564808442146</v>
      </c>
      <c r="AB30">
        <v>154.42527504865274</v>
      </c>
      <c r="AC30" s="7">
        <f t="shared" si="9"/>
        <v>-19.129626964231278</v>
      </c>
      <c r="AD30">
        <f t="shared" si="10"/>
        <v>1.3972596425738846</v>
      </c>
      <c r="AE30" s="8">
        <v>1.3972596425738846</v>
      </c>
      <c r="AF30" s="9">
        <f t="shared" si="11"/>
        <v>-0.39725964257388457</v>
      </c>
      <c r="AH30">
        <v>228.74</v>
      </c>
      <c r="AI30">
        <v>319.35000000000002</v>
      </c>
      <c r="AJ30" s="7">
        <f t="shared" si="12"/>
        <v>90.610000000000014</v>
      </c>
      <c r="AK30">
        <v>224.14</v>
      </c>
      <c r="AL30">
        <v>261.14999999999998</v>
      </c>
      <c r="AM30" s="7">
        <f t="shared" ref="AM30:AM35" si="13">AL30-AK30</f>
        <v>37.009999999999991</v>
      </c>
      <c r="AN30">
        <f t="shared" ref="AN30:AN35" si="14">(AJ30-AM30)/AJ30</f>
        <v>0.59154618695508243</v>
      </c>
      <c r="AO30" s="8">
        <v>0.59154618695508243</v>
      </c>
      <c r="AP30">
        <f t="shared" ref="AP30:AP35" si="15">1-AN30</f>
        <v>0.40845381304491757</v>
      </c>
    </row>
    <row r="31" spans="1:42" x14ac:dyDescent="0.25">
      <c r="A31" t="s">
        <v>20</v>
      </c>
      <c r="B31">
        <v>2</v>
      </c>
      <c r="C31" t="s">
        <v>18</v>
      </c>
      <c r="D31">
        <v>8.0041306023036736</v>
      </c>
      <c r="E31">
        <v>8.3796378160783451</v>
      </c>
      <c r="F31" s="7">
        <f t="shared" si="0"/>
        <v>0.37550721377467156</v>
      </c>
      <c r="G31">
        <v>8.0012173874803381</v>
      </c>
      <c r="H31">
        <v>8.1178926407658611</v>
      </c>
      <c r="I31" s="7">
        <f t="shared" si="3"/>
        <v>0.11667525328552308</v>
      </c>
      <c r="J31">
        <f t="shared" si="4"/>
        <v>0.68928625335135174</v>
      </c>
      <c r="K31" s="8">
        <v>0.68928625335135174</v>
      </c>
      <c r="L31" s="9">
        <f t="shared" si="5"/>
        <v>0.31071374664864826</v>
      </c>
      <c r="M31" s="8"/>
      <c r="N31">
        <v>4.1721718057327282</v>
      </c>
      <c r="O31">
        <v>9.9053402381758833</v>
      </c>
      <c r="P31" s="7">
        <f t="shared" si="1"/>
        <v>-5.7331684324431551</v>
      </c>
      <c r="Q31">
        <v>7.6226742211847425</v>
      </c>
      <c r="R31">
        <v>9.9720078685902749</v>
      </c>
      <c r="S31" s="7">
        <f t="shared" si="6"/>
        <v>-2.3493336474055324</v>
      </c>
      <c r="T31">
        <f t="shared" si="7"/>
        <v>0.59022071737662551</v>
      </c>
      <c r="U31" s="8">
        <v>0.59022071737662551</v>
      </c>
      <c r="V31" s="9">
        <f t="shared" si="8"/>
        <v>0.40977928262337449</v>
      </c>
      <c r="X31">
        <v>151.59318843517039</v>
      </c>
      <c r="Y31">
        <v>201.72905029384083</v>
      </c>
      <c r="Z31" s="7">
        <f t="shared" si="2"/>
        <v>50.135861858670438</v>
      </c>
      <c r="AA31">
        <v>129.82085793054435</v>
      </c>
      <c r="AB31">
        <v>154.29152898499848</v>
      </c>
      <c r="AC31" s="7">
        <f t="shared" si="9"/>
        <v>-24.470671054454129</v>
      </c>
      <c r="AD31">
        <f t="shared" si="10"/>
        <v>1.4880871724801554</v>
      </c>
      <c r="AE31" s="8">
        <v>1.4880871724801554</v>
      </c>
      <c r="AF31" s="9">
        <f t="shared" si="11"/>
        <v>-0.48808717248015543</v>
      </c>
      <c r="AH31">
        <v>229.01</v>
      </c>
      <c r="AI31">
        <v>321.29000000000002</v>
      </c>
      <c r="AJ31" s="7">
        <f t="shared" si="12"/>
        <v>92.28000000000003</v>
      </c>
      <c r="AK31">
        <v>225.06</v>
      </c>
      <c r="AL31">
        <v>259.42</v>
      </c>
      <c r="AM31" s="7">
        <f t="shared" si="13"/>
        <v>34.360000000000014</v>
      </c>
      <c r="AN31">
        <f t="shared" si="14"/>
        <v>0.62765496315561331</v>
      </c>
      <c r="AO31" s="8">
        <v>0.62765496315561331</v>
      </c>
      <c r="AP31">
        <f t="shared" si="15"/>
        <v>0.37234503684438669</v>
      </c>
    </row>
    <row r="32" spans="1:42" x14ac:dyDescent="0.25">
      <c r="A32" t="s">
        <v>21</v>
      </c>
      <c r="B32">
        <v>1</v>
      </c>
      <c r="C32" t="s">
        <v>18</v>
      </c>
      <c r="D32">
        <v>7.9906173046022708</v>
      </c>
      <c r="E32">
        <v>8.4650094024322176</v>
      </c>
      <c r="F32" s="7">
        <f t="shared" si="0"/>
        <v>0.47439209782994674</v>
      </c>
      <c r="G32">
        <v>7.998331209512374</v>
      </c>
      <c r="H32">
        <v>8.1901400622431204</v>
      </c>
      <c r="I32" s="7">
        <f t="shared" si="3"/>
        <v>0.19180885273074644</v>
      </c>
      <c r="J32">
        <f t="shared" si="4"/>
        <v>0.59567443553938937</v>
      </c>
      <c r="K32" s="8">
        <v>0.59567443553938937</v>
      </c>
      <c r="L32" s="9">
        <f t="shared" si="5"/>
        <v>0.40432556446061063</v>
      </c>
      <c r="M32" s="8"/>
      <c r="N32">
        <v>3.4276036573838851</v>
      </c>
      <c r="O32">
        <v>10.218395205553682</v>
      </c>
      <c r="P32" s="7">
        <f t="shared" si="1"/>
        <v>-6.7907915481697962</v>
      </c>
      <c r="Q32">
        <v>6.4544603574053419</v>
      </c>
      <c r="R32">
        <v>10.038499240915611</v>
      </c>
      <c r="S32" s="7">
        <f t="shared" si="6"/>
        <v>-3.584038883510269</v>
      </c>
      <c r="T32">
        <f t="shared" si="7"/>
        <v>0.47222074803986397</v>
      </c>
      <c r="U32" s="8">
        <v>0.47222074803986397</v>
      </c>
      <c r="V32" s="9">
        <f t="shared" si="8"/>
        <v>0.52777925196013609</v>
      </c>
      <c r="X32">
        <v>150.75745366722634</v>
      </c>
      <c r="Y32">
        <v>185.48235162371921</v>
      </c>
      <c r="Z32" s="7">
        <f t="shared" si="2"/>
        <v>34.724897956492867</v>
      </c>
      <c r="AA32">
        <v>126.40675899809617</v>
      </c>
      <c r="AB32">
        <v>156.69684231414465</v>
      </c>
      <c r="AC32" s="7">
        <f t="shared" si="9"/>
        <v>-30.290083316048481</v>
      </c>
      <c r="AD32">
        <f t="shared" si="10"/>
        <v>1.8722871800515928</v>
      </c>
      <c r="AE32" s="8">
        <v>1.8722871800515928</v>
      </c>
      <c r="AF32" s="9">
        <f t="shared" si="11"/>
        <v>-0.87228718005159278</v>
      </c>
      <c r="AH32">
        <v>225.05</v>
      </c>
      <c r="AI32">
        <v>333.51</v>
      </c>
      <c r="AJ32" s="7">
        <f t="shared" si="12"/>
        <v>108.45999999999998</v>
      </c>
      <c r="AK32">
        <v>228.01</v>
      </c>
      <c r="AL32">
        <v>271.56</v>
      </c>
      <c r="AM32" s="7">
        <f t="shared" si="13"/>
        <v>43.550000000000011</v>
      </c>
      <c r="AN32">
        <f t="shared" si="14"/>
        <v>0.59846948183662163</v>
      </c>
      <c r="AO32" s="8">
        <v>0.59846948183662163</v>
      </c>
      <c r="AP32">
        <f t="shared" si="15"/>
        <v>0.40153051816337837</v>
      </c>
    </row>
    <row r="33" spans="1:42" x14ac:dyDescent="0.25">
      <c r="A33" t="s">
        <v>21</v>
      </c>
      <c r="B33">
        <v>2</v>
      </c>
      <c r="C33" t="s">
        <v>18</v>
      </c>
      <c r="D33">
        <v>7.9932391438188191</v>
      </c>
      <c r="E33">
        <v>8.4888884342810744</v>
      </c>
      <c r="F33" s="7">
        <f t="shared" si="0"/>
        <v>0.49564929046225537</v>
      </c>
      <c r="I33" s="7"/>
      <c r="K33" s="8"/>
      <c r="L33" s="9"/>
      <c r="M33" s="8"/>
      <c r="N33">
        <v>3.2442294751422409</v>
      </c>
      <c r="O33">
        <v>10.156892505943436</v>
      </c>
      <c r="P33" s="7">
        <f t="shared" si="1"/>
        <v>-6.9126630308011947</v>
      </c>
      <c r="S33" s="7"/>
      <c r="U33" s="8"/>
      <c r="V33" s="9"/>
      <c r="X33">
        <v>151.53366995660917</v>
      </c>
      <c r="Y33">
        <v>174.6012538912062</v>
      </c>
      <c r="Z33" s="7">
        <f t="shared" si="2"/>
        <v>23.067583934597025</v>
      </c>
      <c r="AC33" s="7"/>
      <c r="AE33" s="8"/>
      <c r="AF33" s="9"/>
      <c r="AH33">
        <v>228.59</v>
      </c>
      <c r="AI33">
        <v>337.29</v>
      </c>
      <c r="AJ33" s="7">
        <f t="shared" si="12"/>
        <v>108.70000000000002</v>
      </c>
      <c r="AM33" s="7"/>
      <c r="AO33" s="8"/>
    </row>
    <row r="34" spans="1:42" x14ac:dyDescent="0.25">
      <c r="A34" t="s">
        <v>21</v>
      </c>
      <c r="B34">
        <v>3</v>
      </c>
      <c r="C34" t="s">
        <v>18</v>
      </c>
      <c r="D34">
        <v>7.9963213453309212</v>
      </c>
      <c r="E34">
        <v>8.5286783637501493</v>
      </c>
      <c r="F34" s="7">
        <f t="shared" si="0"/>
        <v>0.53235701841922811</v>
      </c>
      <c r="I34" s="7"/>
      <c r="K34" s="8"/>
      <c r="L34" s="9"/>
      <c r="M34" s="8"/>
      <c r="N34">
        <v>2.9602039667106625</v>
      </c>
      <c r="O34">
        <v>10.08506390875838</v>
      </c>
      <c r="P34" s="7">
        <f t="shared" si="1"/>
        <v>-7.1248599420477179</v>
      </c>
      <c r="S34" s="7"/>
      <c r="U34" s="8"/>
      <c r="V34" s="9"/>
      <c r="X34">
        <v>151.88092932024904</v>
      </c>
      <c r="Y34">
        <v>182.54485786040908</v>
      </c>
      <c r="Z34" s="7">
        <f t="shared" si="2"/>
        <v>30.663928540160043</v>
      </c>
      <c r="AC34" s="7"/>
      <c r="AE34" s="8"/>
      <c r="AF34" s="9"/>
      <c r="AH34">
        <v>224.63</v>
      </c>
      <c r="AI34">
        <v>352.7</v>
      </c>
      <c r="AJ34" s="7">
        <f t="shared" si="12"/>
        <v>128.07</v>
      </c>
      <c r="AM34" s="7"/>
      <c r="AO34" s="8"/>
    </row>
    <row r="35" spans="1:42" x14ac:dyDescent="0.25">
      <c r="A35" t="s">
        <v>22</v>
      </c>
      <c r="B35">
        <v>1</v>
      </c>
      <c r="C35" t="s">
        <v>18</v>
      </c>
      <c r="D35">
        <v>7.9968807530741008</v>
      </c>
      <c r="E35">
        <v>8.4036024857331331</v>
      </c>
      <c r="F35" s="7">
        <f t="shared" si="0"/>
        <v>0.40672173265903222</v>
      </c>
      <c r="G35">
        <v>8.0005046321059492</v>
      </c>
      <c r="H35">
        <v>8.086379915836476</v>
      </c>
      <c r="I35" s="7">
        <f t="shared" si="3"/>
        <v>8.5875283730526775E-2</v>
      </c>
      <c r="J35">
        <f t="shared" si="4"/>
        <v>0.78885985961679905</v>
      </c>
      <c r="K35" s="8">
        <v>0.78885985961679905</v>
      </c>
      <c r="L35" s="9">
        <f t="shared" si="5"/>
        <v>0.21114014038320095</v>
      </c>
      <c r="M35" s="8"/>
      <c r="N35">
        <v>3.948185182433833</v>
      </c>
      <c r="O35">
        <v>10.072081862778289</v>
      </c>
      <c r="P35" s="7">
        <f t="shared" si="1"/>
        <v>-6.1238966803444557</v>
      </c>
      <c r="Q35">
        <v>8.1963422399625117</v>
      </c>
      <c r="R35">
        <v>10.014174280173181</v>
      </c>
      <c r="S35" s="7">
        <f t="shared" si="6"/>
        <v>-1.8178320402106696</v>
      </c>
      <c r="T35">
        <f t="shared" si="7"/>
        <v>0.70315762412431482</v>
      </c>
      <c r="U35" s="8">
        <v>0.70315762412431482</v>
      </c>
      <c r="V35" s="9">
        <f t="shared" si="8"/>
        <v>0.29684237587568518</v>
      </c>
      <c r="X35">
        <v>149.5226380323268</v>
      </c>
      <c r="Y35">
        <v>197.7922754294049</v>
      </c>
      <c r="Z35" s="7">
        <f t="shared" si="2"/>
        <v>48.2696373970781</v>
      </c>
      <c r="AA35">
        <v>131.69189186762927</v>
      </c>
      <c r="AB35">
        <v>156.5753899322217</v>
      </c>
      <c r="AC35" s="7">
        <f t="shared" si="9"/>
        <v>-24.88349806459243</v>
      </c>
      <c r="AD35">
        <f t="shared" si="10"/>
        <v>1.5155103581966973</v>
      </c>
      <c r="AE35" s="8">
        <v>1.5155103581966973</v>
      </c>
      <c r="AF35" s="9">
        <f t="shared" si="11"/>
        <v>-0.51551035819669733</v>
      </c>
      <c r="AH35">
        <v>229.41</v>
      </c>
      <c r="AI35">
        <v>291.77999999999997</v>
      </c>
      <c r="AJ35" s="7">
        <f t="shared" si="12"/>
        <v>62.369999999999976</v>
      </c>
      <c r="AK35">
        <v>222.66</v>
      </c>
      <c r="AL35">
        <v>239.27</v>
      </c>
      <c r="AM35" s="7">
        <f t="shared" si="13"/>
        <v>16.610000000000014</v>
      </c>
      <c r="AN35">
        <f t="shared" si="14"/>
        <v>0.73368606701939998</v>
      </c>
      <c r="AO35" s="8">
        <v>0.73368606701939998</v>
      </c>
      <c r="AP35">
        <f t="shared" si="15"/>
        <v>0.26631393298060002</v>
      </c>
    </row>
    <row r="36" spans="1:42" x14ac:dyDescent="0.25">
      <c r="A36" t="s">
        <v>22</v>
      </c>
      <c r="B36">
        <v>2</v>
      </c>
      <c r="C36" t="s">
        <v>18</v>
      </c>
      <c r="D36">
        <v>7.9976284823841821</v>
      </c>
      <c r="E36">
        <v>8.3443683467347736</v>
      </c>
      <c r="F36" s="7">
        <f t="shared" si="0"/>
        <v>0.34673986435059145</v>
      </c>
      <c r="I36" s="7"/>
      <c r="N36">
        <v>4.5251361780853268</v>
      </c>
      <c r="O36">
        <v>10.054755574763085</v>
      </c>
      <c r="P36" s="7">
        <f t="shared" si="1"/>
        <v>-5.5296193966777585</v>
      </c>
      <c r="S36" s="7"/>
      <c r="X36">
        <v>152.42921264762541</v>
      </c>
      <c r="Y36">
        <v>181.11005985289336</v>
      </c>
      <c r="Z36" s="7">
        <f t="shared" si="2"/>
        <v>28.680847205267952</v>
      </c>
      <c r="AC36" s="7"/>
      <c r="AE36" s="8"/>
      <c r="AF36" s="8"/>
      <c r="AH36">
        <v>232.71</v>
      </c>
      <c r="AI36">
        <v>287.58</v>
      </c>
      <c r="AJ36" s="7">
        <f t="shared" si="12"/>
        <v>54.869999999999976</v>
      </c>
      <c r="AM36" s="7"/>
      <c r="AO36" s="8"/>
    </row>
    <row r="38" spans="1:42" x14ac:dyDescent="0.25">
      <c r="E38" s="10" t="s">
        <v>23</v>
      </c>
      <c r="F38" s="11">
        <f>AVERAGE(F11:F36)</f>
        <v>0.30533487590407993</v>
      </c>
      <c r="G38" s="11"/>
      <c r="H38" s="11"/>
      <c r="I38" s="11">
        <f>AVERAGE(I11:I35)</f>
        <v>0.12076191064149519</v>
      </c>
      <c r="J38" s="11"/>
      <c r="K38" s="12">
        <f>AVERAGE(K11:K35)</f>
        <v>0.53628174113841143</v>
      </c>
      <c r="L38" s="13"/>
      <c r="M38" s="13"/>
      <c r="O38" s="10" t="s">
        <v>23</v>
      </c>
      <c r="P38" s="11">
        <f>AVERAGE(P11:P36)</f>
        <v>-4.9158257650678001</v>
      </c>
      <c r="Q38" s="11"/>
      <c r="R38" s="11"/>
      <c r="S38" s="11">
        <f>AVERAGE(S11:S35)</f>
        <v>-2.337665431360556</v>
      </c>
      <c r="T38" s="11"/>
      <c r="U38" s="12">
        <f>AVERAGE(U11:U35)</f>
        <v>0.46963740499537021</v>
      </c>
      <c r="V38" s="13"/>
      <c r="Y38" s="10" t="s">
        <v>23</v>
      </c>
      <c r="Z38" s="11">
        <f>AVERAGE(Z11:Z36)</f>
        <v>42.736061536368304</v>
      </c>
      <c r="AA38" s="11"/>
      <c r="AB38" s="11"/>
      <c r="AC38" s="11">
        <f>AVERAGE(AC11:AC35)</f>
        <v>-25.899409248636079</v>
      </c>
      <c r="AD38" s="11"/>
      <c r="AE38" s="12">
        <f>AVERAGE(AE11:AE35)</f>
        <v>1.6977650779428792</v>
      </c>
      <c r="AF38" s="13"/>
      <c r="AI38" s="10" t="s">
        <v>23</v>
      </c>
      <c r="AJ38" s="11">
        <f>AVERAGE(AJ11:AJ36)</f>
        <v>87.254999999999995</v>
      </c>
      <c r="AK38" s="11"/>
      <c r="AL38" s="11"/>
      <c r="AM38" s="11">
        <f>AVERAGE(AM11:AM35)</f>
        <v>30.858000000000004</v>
      </c>
      <c r="AN38" s="11"/>
      <c r="AO38" s="12">
        <f>AVERAGE(AO11:AO35)</f>
        <v>0.65231361124737952</v>
      </c>
    </row>
    <row r="39" spans="1:42" x14ac:dyDescent="0.25">
      <c r="E39" s="14" t="s">
        <v>24</v>
      </c>
      <c r="F39" s="15">
        <f>_xlfn.STDEV.P(F11:F36)</f>
        <v>0.11304599219194986</v>
      </c>
      <c r="G39" s="15"/>
      <c r="H39" s="15"/>
      <c r="I39" s="15">
        <f>_xlfn.STDEV.P(I11:I35)</f>
        <v>5.7867355879243812E-2</v>
      </c>
      <c r="J39" s="15"/>
      <c r="K39" s="16">
        <f>_xlfn.STDEV.P(K11:K35)</f>
        <v>0.21853027062828204</v>
      </c>
      <c r="L39" s="17"/>
      <c r="M39" s="17"/>
      <c r="O39" s="14" t="s">
        <v>24</v>
      </c>
      <c r="P39" s="15">
        <f>_xlfn.STDEV.P(P11:P36)</f>
        <v>1.3080885952331391</v>
      </c>
      <c r="Q39" s="15"/>
      <c r="R39" s="15"/>
      <c r="S39" s="15">
        <f>_xlfn.STDEV.P(S11:S35)</f>
        <v>0.90615002625725283</v>
      </c>
      <c r="T39" s="15"/>
      <c r="U39" s="16">
        <f>_xlfn.STDEV.P(U11:U35)</f>
        <v>0.23658103896894297</v>
      </c>
      <c r="V39" s="17"/>
      <c r="Y39" s="14" t="s">
        <v>24</v>
      </c>
      <c r="Z39" s="15">
        <f>_xlfn.STDEV.P(Z11:Z36)</f>
        <v>18.030982837467366</v>
      </c>
      <c r="AA39" s="15"/>
      <c r="AB39" s="15"/>
      <c r="AC39" s="15">
        <f>_xlfn.STDEV.P(AC11:AC35)</f>
        <v>5.6611988190992628</v>
      </c>
      <c r="AD39" s="15"/>
      <c r="AE39" s="16">
        <f>_xlfn.STDEV.P(AE11:AE35)</f>
        <v>0.35449720645192229</v>
      </c>
      <c r="AF39" s="17"/>
      <c r="AI39" s="14" t="s">
        <v>24</v>
      </c>
      <c r="AJ39" s="15">
        <f>_xlfn.STDEV.P(AJ11:AJ36)</f>
        <v>21.723111770646536</v>
      </c>
      <c r="AK39" s="15"/>
      <c r="AL39" s="15"/>
      <c r="AM39" s="15">
        <f>_xlfn.STDEV.P(AM11:AM35)</f>
        <v>9.7957243734192438</v>
      </c>
      <c r="AN39" s="15"/>
      <c r="AO39" s="16">
        <f>_xlfn.STDEV.P(AO11:AO35)</f>
        <v>5.8606389763789957E-2</v>
      </c>
    </row>
    <row r="40" spans="1:42" x14ac:dyDescent="0.25">
      <c r="U40" s="8"/>
      <c r="V40" s="8"/>
      <c r="AJ40" t="s">
        <v>25</v>
      </c>
    </row>
  </sheetData>
  <mergeCells count="16">
    <mergeCell ref="AN10:AO10"/>
    <mergeCell ref="D8:I8"/>
    <mergeCell ref="N8:S8"/>
    <mergeCell ref="X8:AC8"/>
    <mergeCell ref="AH8:AM8"/>
    <mergeCell ref="D9:F9"/>
    <mergeCell ref="G9:I9"/>
    <mergeCell ref="N9:P9"/>
    <mergeCell ref="Q9:S9"/>
    <mergeCell ref="X9:Z9"/>
    <mergeCell ref="AA9:AC9"/>
    <mergeCell ref="AH9:AJ9"/>
    <mergeCell ref="AK9:AM9"/>
    <mergeCell ref="J10:K10"/>
    <mergeCell ref="T10:U10"/>
    <mergeCell ref="AD10:AE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6039A-A828-467D-B1DD-61F5429F4FF3}">
  <dimension ref="A1:AY37"/>
  <sheetViews>
    <sheetView workbookViewId="0">
      <selection sqref="A1:A5"/>
    </sheetView>
  </sheetViews>
  <sheetFormatPr defaultRowHeight="15" x14ac:dyDescent="0.25"/>
  <cols>
    <col min="1" max="1" width="13.7109375" customWidth="1"/>
    <col min="3" max="3" width="12.140625" customWidth="1"/>
    <col min="13" max="13" width="16.28515625" customWidth="1"/>
    <col min="14" max="14" width="21.140625" customWidth="1"/>
    <col min="15" max="15" width="22.28515625" customWidth="1"/>
    <col min="25" max="25" width="16" customWidth="1"/>
    <col min="26" max="26" width="21.28515625" customWidth="1"/>
    <col min="27" max="27" width="21.85546875" customWidth="1"/>
  </cols>
  <sheetData>
    <row r="1" spans="1:51" x14ac:dyDescent="0.25">
      <c r="A1" t="s">
        <v>101</v>
      </c>
    </row>
    <row r="2" spans="1:51" ht="16.5" x14ac:dyDescent="0.25">
      <c r="A2" t="s">
        <v>98</v>
      </c>
    </row>
    <row r="3" spans="1:51" x14ac:dyDescent="0.25">
      <c r="A3" t="s">
        <v>99</v>
      </c>
    </row>
    <row r="4" spans="1:51" ht="18" x14ac:dyDescent="0.35">
      <c r="A4" t="s">
        <v>97</v>
      </c>
    </row>
    <row r="5" spans="1:51" ht="18" x14ac:dyDescent="0.35">
      <c r="A5" t="s">
        <v>105</v>
      </c>
    </row>
    <row r="6" spans="1:51" x14ac:dyDescent="0.25">
      <c r="A6" s="18"/>
    </row>
    <row r="7" spans="1:51" ht="16.5" x14ac:dyDescent="0.25">
      <c r="A7" s="18"/>
      <c r="D7" s="66" t="s">
        <v>0</v>
      </c>
      <c r="E7" s="67"/>
      <c r="F7" s="67"/>
      <c r="G7" s="67"/>
      <c r="H7" s="67"/>
      <c r="I7" s="67"/>
      <c r="J7" s="67"/>
      <c r="K7" s="67"/>
      <c r="L7" s="68"/>
      <c r="M7" s="79" t="s">
        <v>26</v>
      </c>
      <c r="N7" s="80"/>
      <c r="O7" s="1" t="s">
        <v>27</v>
      </c>
      <c r="P7" s="66" t="s">
        <v>28</v>
      </c>
      <c r="Q7" s="67"/>
      <c r="R7" s="67"/>
      <c r="S7" s="67"/>
      <c r="T7" s="67"/>
      <c r="U7" s="67"/>
      <c r="V7" s="67"/>
      <c r="W7" s="67"/>
      <c r="X7" s="68"/>
      <c r="Y7" s="79" t="s">
        <v>26</v>
      </c>
      <c r="Z7" s="80"/>
      <c r="AA7" s="1" t="s">
        <v>27</v>
      </c>
      <c r="AB7" s="66" t="s">
        <v>29</v>
      </c>
      <c r="AC7" s="67"/>
      <c r="AD7" s="67"/>
      <c r="AE7" s="67"/>
      <c r="AF7" s="67"/>
      <c r="AG7" s="67"/>
      <c r="AH7" s="67"/>
      <c r="AI7" s="67"/>
      <c r="AJ7" s="68"/>
      <c r="AK7" s="79" t="s">
        <v>26</v>
      </c>
      <c r="AL7" s="80"/>
      <c r="AM7" s="1" t="s">
        <v>27</v>
      </c>
      <c r="AN7" s="66" t="s">
        <v>30</v>
      </c>
      <c r="AO7" s="67"/>
      <c r="AP7" s="67"/>
      <c r="AQ7" s="67"/>
      <c r="AR7" s="67"/>
      <c r="AS7" s="67"/>
      <c r="AT7" s="67"/>
      <c r="AU7" s="67"/>
      <c r="AV7" s="68"/>
      <c r="AW7" s="79" t="s">
        <v>26</v>
      </c>
      <c r="AX7" s="80"/>
      <c r="AY7" s="1" t="s">
        <v>27</v>
      </c>
    </row>
    <row r="8" spans="1:51" x14ac:dyDescent="0.25">
      <c r="A8" s="18"/>
      <c r="D8" s="69" t="s">
        <v>31</v>
      </c>
      <c r="E8" s="70"/>
      <c r="F8" s="71"/>
      <c r="G8" s="72" t="s">
        <v>32</v>
      </c>
      <c r="H8" s="73"/>
      <c r="I8" s="74"/>
      <c r="J8" s="76" t="s">
        <v>33</v>
      </c>
      <c r="K8" s="77"/>
      <c r="L8" s="78"/>
      <c r="M8" s="2" t="s">
        <v>34</v>
      </c>
      <c r="N8" s="2" t="s">
        <v>35</v>
      </c>
      <c r="O8" s="2" t="s">
        <v>36</v>
      </c>
      <c r="P8" s="69" t="s">
        <v>31</v>
      </c>
      <c r="Q8" s="70"/>
      <c r="R8" s="71"/>
      <c r="S8" s="72" t="s">
        <v>32</v>
      </c>
      <c r="T8" s="73"/>
      <c r="U8" s="74"/>
      <c r="V8" s="76" t="s">
        <v>33</v>
      </c>
      <c r="W8" s="77"/>
      <c r="X8" s="78"/>
      <c r="Y8" s="2" t="s">
        <v>34</v>
      </c>
      <c r="Z8" s="2" t="s">
        <v>35</v>
      </c>
      <c r="AA8" s="2" t="s">
        <v>36</v>
      </c>
      <c r="AB8" s="69" t="s">
        <v>31</v>
      </c>
      <c r="AC8" s="70"/>
      <c r="AD8" s="71"/>
      <c r="AE8" s="72" t="s">
        <v>32</v>
      </c>
      <c r="AF8" s="73"/>
      <c r="AG8" s="74"/>
      <c r="AH8" s="76" t="s">
        <v>33</v>
      </c>
      <c r="AI8" s="77"/>
      <c r="AJ8" s="78"/>
      <c r="AK8" s="2" t="s">
        <v>34</v>
      </c>
      <c r="AL8" s="2" t="s">
        <v>35</v>
      </c>
      <c r="AM8" s="2" t="s">
        <v>36</v>
      </c>
      <c r="AN8" s="69" t="s">
        <v>31</v>
      </c>
      <c r="AO8" s="70"/>
      <c r="AP8" s="71"/>
      <c r="AQ8" s="72" t="s">
        <v>32</v>
      </c>
      <c r="AR8" s="73"/>
      <c r="AS8" s="74"/>
      <c r="AT8" s="76" t="s">
        <v>33</v>
      </c>
      <c r="AU8" s="77"/>
      <c r="AV8" s="78"/>
      <c r="AW8" s="2" t="s">
        <v>34</v>
      </c>
      <c r="AX8" s="2" t="s">
        <v>35</v>
      </c>
      <c r="AY8" s="2" t="s">
        <v>36</v>
      </c>
    </row>
    <row r="9" spans="1:51" x14ac:dyDescent="0.25">
      <c r="A9" s="19" t="s">
        <v>6</v>
      </c>
      <c r="B9" s="2" t="s">
        <v>7</v>
      </c>
      <c r="C9" s="2" t="s">
        <v>8</v>
      </c>
      <c r="D9" s="2" t="s">
        <v>9</v>
      </c>
      <c r="E9" s="2" t="s">
        <v>10</v>
      </c>
      <c r="F9" s="3" t="s">
        <v>11</v>
      </c>
      <c r="G9" s="4" t="s">
        <v>9</v>
      </c>
      <c r="H9" s="4" t="s">
        <v>10</v>
      </c>
      <c r="I9" s="3" t="s">
        <v>11</v>
      </c>
      <c r="J9" s="4" t="s">
        <v>9</v>
      </c>
      <c r="K9" s="4" t="s">
        <v>10</v>
      </c>
      <c r="L9" s="3" t="s">
        <v>11</v>
      </c>
      <c r="P9" s="2" t="s">
        <v>9</v>
      </c>
      <c r="Q9" s="2" t="s">
        <v>10</v>
      </c>
      <c r="R9" s="3" t="s">
        <v>11</v>
      </c>
      <c r="S9" s="4" t="s">
        <v>9</v>
      </c>
      <c r="T9" s="4" t="s">
        <v>10</v>
      </c>
      <c r="U9" s="3" t="s">
        <v>11</v>
      </c>
      <c r="V9" s="4" t="s">
        <v>9</v>
      </c>
      <c r="W9" s="4" t="s">
        <v>10</v>
      </c>
      <c r="X9" s="3" t="s">
        <v>11</v>
      </c>
      <c r="AB9" s="2" t="s">
        <v>9</v>
      </c>
      <c r="AC9" s="2" t="s">
        <v>10</v>
      </c>
      <c r="AD9" s="3" t="s">
        <v>11</v>
      </c>
      <c r="AE9" s="4" t="s">
        <v>9</v>
      </c>
      <c r="AF9" s="4" t="s">
        <v>10</v>
      </c>
      <c r="AG9" s="3" t="s">
        <v>11</v>
      </c>
      <c r="AH9" s="4" t="s">
        <v>9</v>
      </c>
      <c r="AI9" s="4" t="s">
        <v>10</v>
      </c>
      <c r="AJ9" s="3" t="s">
        <v>11</v>
      </c>
      <c r="AN9" s="2" t="s">
        <v>9</v>
      </c>
      <c r="AO9" s="2" t="s">
        <v>10</v>
      </c>
      <c r="AP9" s="3" t="s">
        <v>11</v>
      </c>
      <c r="AQ9" s="4" t="s">
        <v>9</v>
      </c>
      <c r="AR9" s="4" t="s">
        <v>10</v>
      </c>
      <c r="AS9" s="3" t="s">
        <v>11</v>
      </c>
      <c r="AT9" s="4" t="s">
        <v>9</v>
      </c>
      <c r="AU9" s="4" t="s">
        <v>10</v>
      </c>
      <c r="AV9" s="3" t="s">
        <v>11</v>
      </c>
    </row>
    <row r="10" spans="1:51" x14ac:dyDescent="0.25">
      <c r="A10" s="18" t="s">
        <v>37</v>
      </c>
      <c r="B10">
        <v>1</v>
      </c>
      <c r="C10" t="s">
        <v>18</v>
      </c>
      <c r="D10">
        <v>7.9928371817735915</v>
      </c>
      <c r="E10">
        <v>8.3692868544897934</v>
      </c>
      <c r="F10" s="7">
        <f>E10-D10</f>
        <v>0.37644967271620189</v>
      </c>
      <c r="G10">
        <v>8.0029753682661564</v>
      </c>
      <c r="H10">
        <v>8.0419140892376912</v>
      </c>
      <c r="I10" s="7">
        <f>H10-G10</f>
        <v>3.8938720971534835E-2</v>
      </c>
      <c r="L10" s="7"/>
      <c r="M10" s="8">
        <f>(F10-I10)/F10</f>
        <v>0.89656327580103923</v>
      </c>
      <c r="N10" s="20"/>
      <c r="O10" s="20"/>
      <c r="P10" s="9">
        <v>4.2728057117280089</v>
      </c>
      <c r="Q10" s="9">
        <v>10.166297587993663</v>
      </c>
      <c r="R10" s="21">
        <f>P10-Q10</f>
        <v>-5.8934918762656539</v>
      </c>
      <c r="S10" s="9">
        <v>9.0800013013067655</v>
      </c>
      <c r="T10" s="9">
        <v>9.9317237624667847</v>
      </c>
      <c r="U10" s="21">
        <f>S10-T10</f>
        <v>-0.85172246116001915</v>
      </c>
      <c r="V10" s="9"/>
      <c r="W10" s="9"/>
      <c r="X10" s="21"/>
      <c r="Y10" s="20">
        <f>(R10-U10)/R10</f>
        <v>0.85548084581399242</v>
      </c>
      <c r="Z10" s="20"/>
      <c r="AA10" s="20"/>
      <c r="AB10">
        <v>148.6079359669497</v>
      </c>
      <c r="AC10">
        <v>233.23102670890063</v>
      </c>
      <c r="AD10" s="7">
        <f>AC10-AB10</f>
        <v>84.623090741950932</v>
      </c>
      <c r="AE10">
        <v>141.22968244491182</v>
      </c>
      <c r="AF10">
        <v>155.15516198413005</v>
      </c>
      <c r="AG10" s="7">
        <f>AE10-AF10</f>
        <v>-13.92547953921823</v>
      </c>
      <c r="AJ10" s="7"/>
      <c r="AK10" s="20">
        <f>(AD10-AG10)/AD10</f>
        <v>1.1645588623285161</v>
      </c>
      <c r="AN10">
        <v>224.99</v>
      </c>
      <c r="AO10">
        <v>281.45999999999998</v>
      </c>
      <c r="AP10" s="7">
        <f>AO10-AN10</f>
        <v>56.46999999999997</v>
      </c>
      <c r="AQ10">
        <v>238.23</v>
      </c>
      <c r="AR10">
        <v>288.73</v>
      </c>
      <c r="AS10" s="7">
        <f>AR10-AQ10</f>
        <v>50.500000000000028</v>
      </c>
      <c r="AV10" s="7"/>
      <c r="AW10" s="20">
        <f>(AP10-AS10)/AP10</f>
        <v>0.10571985124844953</v>
      </c>
      <c r="AY10" s="8"/>
    </row>
    <row r="11" spans="1:51" x14ac:dyDescent="0.25">
      <c r="A11" s="18" t="s">
        <v>37</v>
      </c>
      <c r="B11">
        <v>2</v>
      </c>
      <c r="C11" t="s">
        <v>18</v>
      </c>
      <c r="D11">
        <v>7.9908060263856715</v>
      </c>
      <c r="E11">
        <v>8.3612307680259814</v>
      </c>
      <c r="F11" s="7">
        <f>E11-D11</f>
        <v>0.37042474164030992</v>
      </c>
      <c r="G11">
        <v>7.9953990612452017</v>
      </c>
      <c r="H11">
        <v>8.0377618980430636</v>
      </c>
      <c r="I11" s="7">
        <f>H11-G11</f>
        <v>4.2362836797861902E-2</v>
      </c>
      <c r="L11" s="7"/>
      <c r="M11" s="8">
        <f t="shared" ref="M11:M33" si="0">(F11-I11)/F11</f>
        <v>0.8856371293929467</v>
      </c>
      <c r="N11" s="20"/>
      <c r="O11" s="20"/>
      <c r="P11" s="9">
        <v>4.3528052025438893</v>
      </c>
      <c r="Q11" s="9">
        <v>10.213955787349624</v>
      </c>
      <c r="R11" s="21">
        <f>P11-Q11</f>
        <v>-5.8611505848057348</v>
      </c>
      <c r="S11" s="9">
        <v>9.1672294574403281</v>
      </c>
      <c r="T11" s="9">
        <v>10.106503686646761</v>
      </c>
      <c r="U11" s="21">
        <f>S11-T11</f>
        <v>-0.93927422920643266</v>
      </c>
      <c r="V11" s="9"/>
      <c r="W11" s="9"/>
      <c r="X11" s="21"/>
      <c r="Y11" s="20">
        <f>(R11-U11)/R11</f>
        <v>0.83974576056083972</v>
      </c>
      <c r="Z11" s="20"/>
      <c r="AA11" s="20"/>
      <c r="AB11">
        <v>152.02365545668675</v>
      </c>
      <c r="AC11">
        <v>242.47746987729386</v>
      </c>
      <c r="AD11" s="7">
        <f>AC11-AB11</f>
        <v>90.453814420607102</v>
      </c>
      <c r="AE11">
        <v>136.73570259945646</v>
      </c>
      <c r="AF11">
        <v>153.63455735963831</v>
      </c>
      <c r="AG11" s="7">
        <f>AE11-AF11</f>
        <v>-16.898854760181848</v>
      </c>
      <c r="AJ11" s="7"/>
      <c r="AK11" s="20">
        <f>(AD11-AG11)/AD11</f>
        <v>1.18682301977452</v>
      </c>
      <c r="AN11">
        <v>227.19</v>
      </c>
      <c r="AO11">
        <v>285.16000000000003</v>
      </c>
      <c r="AP11" s="7">
        <f>AO11-AN11</f>
        <v>57.970000000000027</v>
      </c>
      <c r="AQ11">
        <v>227.56</v>
      </c>
      <c r="AR11">
        <v>283.98</v>
      </c>
      <c r="AS11" s="7">
        <f>AR11-AQ11</f>
        <v>56.420000000000016</v>
      </c>
      <c r="AV11" s="7"/>
      <c r="AW11" s="20">
        <f>(AP11-AS11)/AP11</f>
        <v>2.6737967914438686E-2</v>
      </c>
      <c r="AY11" s="8"/>
    </row>
    <row r="12" spans="1:51" x14ac:dyDescent="0.25">
      <c r="A12" s="18" t="s">
        <v>38</v>
      </c>
      <c r="B12">
        <v>1</v>
      </c>
      <c r="C12" t="s">
        <v>18</v>
      </c>
      <c r="D12">
        <v>7.9955985612874851</v>
      </c>
      <c r="E12">
        <v>8.2718888036635505</v>
      </c>
      <c r="F12" s="7">
        <f>E12-D12</f>
        <v>0.27629024237606536</v>
      </c>
      <c r="I12" s="7"/>
      <c r="J12">
        <v>7.9999882082945728</v>
      </c>
      <c r="K12">
        <v>8.0269553598261254</v>
      </c>
      <c r="L12" s="7">
        <f t="shared" ref="L12:L25" si="1">K12-J12</f>
        <v>2.6967151531552602E-2</v>
      </c>
      <c r="M12" s="8"/>
      <c r="N12" s="20">
        <f>(F12-L12)/F12</f>
        <v>0.90239557032619722</v>
      </c>
      <c r="O12" s="20"/>
      <c r="P12">
        <v>5.3470124625870268</v>
      </c>
      <c r="Q12">
        <v>10.101862170417494</v>
      </c>
      <c r="R12" s="21">
        <f t="shared" ref="R12:R33" si="2">P12-Q12</f>
        <v>-4.7548497078304672</v>
      </c>
      <c r="S12" s="9"/>
      <c r="T12" s="9"/>
      <c r="U12" s="21"/>
      <c r="V12">
        <v>9.3981990761972884</v>
      </c>
      <c r="W12">
        <v>10.000271517737394</v>
      </c>
      <c r="X12" s="21">
        <f>V12-W12</f>
        <v>-0.60207244154010553</v>
      </c>
      <c r="Y12" s="20"/>
      <c r="Z12" s="20">
        <f>(R12-X12)/R12</f>
        <v>0.87337718781130147</v>
      </c>
      <c r="AA12" s="20"/>
      <c r="AB12">
        <v>145.17174180536426</v>
      </c>
      <c r="AC12">
        <v>220.79375791206272</v>
      </c>
      <c r="AD12" s="7">
        <f t="shared" ref="AD12:AD33" si="3">AC12-AB12</f>
        <v>75.622016106698453</v>
      </c>
      <c r="AG12" s="7"/>
      <c r="AH12">
        <v>121.48819201390198</v>
      </c>
      <c r="AI12">
        <v>155.14509141155628</v>
      </c>
      <c r="AJ12" s="7">
        <f>AH12-AI12</f>
        <v>-33.6568993976543</v>
      </c>
      <c r="AK12" s="20"/>
      <c r="AL12" s="20">
        <f>(AD12-AJ12)/AD12</f>
        <v>1.4450674701685591</v>
      </c>
      <c r="AM12" s="20"/>
      <c r="AN12">
        <v>226.01</v>
      </c>
      <c r="AO12">
        <v>270.41000000000003</v>
      </c>
      <c r="AP12" s="7">
        <f t="shared" ref="AP12:AP33" si="4">AO12-AN12</f>
        <v>44.400000000000034</v>
      </c>
      <c r="AS12" s="7"/>
      <c r="AT12">
        <v>235.46</v>
      </c>
      <c r="AU12">
        <v>268.37</v>
      </c>
      <c r="AV12" s="7">
        <f>AU12-AT12</f>
        <v>32.909999999999997</v>
      </c>
      <c r="AW12" s="20"/>
      <c r="AX12" s="20">
        <f>(AP12-AV12)/AP12</f>
        <v>0.25878378378378442</v>
      </c>
      <c r="AY12" s="8"/>
    </row>
    <row r="13" spans="1:51" x14ac:dyDescent="0.25">
      <c r="A13" s="18" t="s">
        <v>38</v>
      </c>
      <c r="B13">
        <v>2</v>
      </c>
      <c r="C13" t="s">
        <v>18</v>
      </c>
      <c r="D13">
        <v>8.0031807543426421</v>
      </c>
      <c r="E13">
        <v>8.2678954339089703</v>
      </c>
      <c r="F13" s="7">
        <f>E13-D13</f>
        <v>0.26471467956632821</v>
      </c>
      <c r="I13" s="7"/>
      <c r="J13">
        <v>7.9991452689985287</v>
      </c>
      <c r="K13">
        <v>8.0258124881856467</v>
      </c>
      <c r="L13" s="7">
        <f t="shared" si="1"/>
        <v>2.6667219187118008E-2</v>
      </c>
      <c r="M13" s="8"/>
      <c r="N13" s="20">
        <f t="shared" ref="N13:N25" si="5">(F13-L13)/F13</f>
        <v>0.89926051992731992</v>
      </c>
      <c r="O13" s="20"/>
      <c r="P13">
        <v>5.3964053738001443</v>
      </c>
      <c r="Q13">
        <v>9.927027972862307</v>
      </c>
      <c r="R13" s="21">
        <f t="shared" si="2"/>
        <v>-4.5306225990621627</v>
      </c>
      <c r="S13" s="9"/>
      <c r="T13" s="9"/>
      <c r="U13" s="21"/>
      <c r="V13">
        <v>9.422963563780085</v>
      </c>
      <c r="W13">
        <v>10.019700288244813</v>
      </c>
      <c r="X13" s="21">
        <f>V13-W13</f>
        <v>-0.59673672446472814</v>
      </c>
      <c r="Y13" s="20"/>
      <c r="Z13" s="20">
        <f>(R13-X13)/R13</f>
        <v>0.86828814110708485</v>
      </c>
      <c r="AA13" s="20"/>
      <c r="AB13">
        <v>152.836639715074</v>
      </c>
      <c r="AC13">
        <v>238.98345300071909</v>
      </c>
      <c r="AD13" s="7">
        <f t="shared" si="3"/>
        <v>86.146813285645095</v>
      </c>
      <c r="AG13" s="7"/>
      <c r="AH13">
        <v>116.92818733576532</v>
      </c>
      <c r="AI13">
        <v>154.0580223920837</v>
      </c>
      <c r="AJ13" s="7">
        <f>AH13-AI13</f>
        <v>-37.129835056318385</v>
      </c>
      <c r="AK13" s="20"/>
      <c r="AL13" s="20">
        <f>(AD13-AJ13)/AD13</f>
        <v>1.4310064834691389</v>
      </c>
      <c r="AM13" s="20"/>
      <c r="AN13">
        <v>225.14</v>
      </c>
      <c r="AO13">
        <v>274.97000000000003</v>
      </c>
      <c r="AP13" s="7">
        <f t="shared" si="4"/>
        <v>49.830000000000041</v>
      </c>
      <c r="AS13" s="7"/>
      <c r="AT13">
        <v>227.07</v>
      </c>
      <c r="AU13">
        <v>264.08999999999997</v>
      </c>
      <c r="AV13" s="7">
        <f>AU13-AT13</f>
        <v>37.019999999999982</v>
      </c>
      <c r="AW13" s="20"/>
      <c r="AX13" s="20">
        <f>(AP13-AV13)/AP13</f>
        <v>0.25707405177603948</v>
      </c>
      <c r="AY13" s="8"/>
    </row>
    <row r="14" spans="1:51" x14ac:dyDescent="0.25">
      <c r="A14" s="18" t="s">
        <v>39</v>
      </c>
      <c r="B14">
        <v>1</v>
      </c>
      <c r="C14" t="s">
        <v>18</v>
      </c>
      <c r="F14" s="7"/>
      <c r="G14">
        <v>7.9960398010588092</v>
      </c>
      <c r="H14">
        <v>8.0123766581195142</v>
      </c>
      <c r="I14" s="7">
        <f t="shared" ref="I14:I34" si="6">H14-G14</f>
        <v>1.6336857060704979E-2</v>
      </c>
      <c r="J14">
        <v>7.9981662831385423</v>
      </c>
      <c r="K14">
        <v>8.0157527384943261</v>
      </c>
      <c r="L14" s="7">
        <f t="shared" si="1"/>
        <v>1.7586455355783848E-2</v>
      </c>
      <c r="M14" s="8"/>
      <c r="N14" s="20"/>
      <c r="O14" s="22">
        <f>(I14-L14)/I14</f>
        <v>-7.6489516339377533E-2</v>
      </c>
      <c r="P14" s="9"/>
      <c r="Q14" s="9"/>
      <c r="R14" s="21"/>
      <c r="S14">
        <v>9.7190393813281606</v>
      </c>
      <c r="T14">
        <v>10.091603970063952</v>
      </c>
      <c r="U14" s="21">
        <f t="shared" ref="U14:U34" si="7">S14-T14</f>
        <v>-0.37256458873579135</v>
      </c>
      <c r="V14">
        <v>9.6437792691520308</v>
      </c>
      <c r="W14">
        <v>10.042312155315162</v>
      </c>
      <c r="X14" s="21">
        <f>V14-W14</f>
        <v>-0.39853288616313165</v>
      </c>
      <c r="Y14" s="20"/>
      <c r="Z14" s="20"/>
      <c r="AA14" s="22">
        <f>(U14-X14)/U14</f>
        <v>-6.9701464423813059E-2</v>
      </c>
      <c r="AD14" s="7"/>
      <c r="AE14">
        <v>139.74853169226532</v>
      </c>
      <c r="AF14">
        <v>156.13496170836467</v>
      </c>
      <c r="AG14" s="7">
        <f t="shared" ref="AG14:AG34" si="8">AE14-AF14</f>
        <v>-16.386430016099354</v>
      </c>
      <c r="AH14">
        <v>99.472484173134305</v>
      </c>
      <c r="AI14">
        <v>154.29549062130511</v>
      </c>
      <c r="AJ14" s="7">
        <f>AH14-AI14</f>
        <v>-54.823006448170801</v>
      </c>
      <c r="AK14" s="20"/>
      <c r="AL14" s="20"/>
      <c r="AM14" s="22">
        <f>(AG14-AJ14)/AG14</f>
        <v>-2.345634552145174</v>
      </c>
      <c r="AP14" s="7"/>
      <c r="AQ14">
        <v>218.77</v>
      </c>
      <c r="AR14">
        <v>254.41</v>
      </c>
      <c r="AS14" s="7">
        <f t="shared" ref="AS14:AS34" si="9">AR14-AQ14</f>
        <v>35.639999999999986</v>
      </c>
      <c r="AT14">
        <v>220.03</v>
      </c>
      <c r="AU14">
        <v>246.99</v>
      </c>
      <c r="AV14" s="7">
        <f>AU14-AT14</f>
        <v>26.960000000000008</v>
      </c>
      <c r="AW14" s="20"/>
      <c r="AX14" s="20"/>
      <c r="AY14" s="23">
        <f>(AS14-AV14)/AS14</f>
        <v>0.24354657687990969</v>
      </c>
    </row>
    <row r="15" spans="1:51" x14ac:dyDescent="0.25">
      <c r="A15" s="18" t="s">
        <v>39</v>
      </c>
      <c r="B15">
        <v>2</v>
      </c>
      <c r="C15" t="s">
        <v>18</v>
      </c>
      <c r="F15" s="7"/>
      <c r="G15">
        <v>7.9984616842514766</v>
      </c>
      <c r="H15">
        <v>8.0087967991813684</v>
      </c>
      <c r="I15" s="7">
        <f t="shared" si="6"/>
        <v>1.0335114929891809E-2</v>
      </c>
      <c r="J15">
        <v>7.9980865003129074</v>
      </c>
      <c r="K15">
        <v>8.0069594939025421</v>
      </c>
      <c r="L15" s="7">
        <f t="shared" si="1"/>
        <v>8.8729935896347811E-3</v>
      </c>
      <c r="M15" s="8"/>
      <c r="N15" s="20"/>
      <c r="O15" s="22">
        <f t="shared" ref="O15:O25" si="10">(I15-L15)/I15</f>
        <v>0.14147122215624297</v>
      </c>
      <c r="P15" s="9"/>
      <c r="Q15" s="9"/>
      <c r="R15" s="21"/>
      <c r="S15">
        <v>9.799483834426777</v>
      </c>
      <c r="T15">
        <v>10.035483835707725</v>
      </c>
      <c r="U15" s="21">
        <f t="shared" si="7"/>
        <v>-0.23600000128094756</v>
      </c>
      <c r="V15">
        <v>9.841028875134727</v>
      </c>
      <c r="W15">
        <v>10.044157165258525</v>
      </c>
      <c r="X15" s="21">
        <f>V15-W15</f>
        <v>-0.20312829012379829</v>
      </c>
      <c r="Y15" s="20"/>
      <c r="Z15" s="20"/>
      <c r="AA15" s="22">
        <f t="shared" ref="AA15:AA18" si="11">(U15-X15)/U15</f>
        <v>0.13928691092682219</v>
      </c>
      <c r="AD15" s="7"/>
      <c r="AE15">
        <v>139.79162500130985</v>
      </c>
      <c r="AF15">
        <v>153.98846171669089</v>
      </c>
      <c r="AG15" s="7">
        <f t="shared" si="8"/>
        <v>-14.196836715381039</v>
      </c>
      <c r="AH15">
        <v>103.46508394183213</v>
      </c>
      <c r="AI15">
        <v>154.52606008519612</v>
      </c>
      <c r="AJ15" s="7">
        <f>AH15-AI15</f>
        <v>-51.060976143363987</v>
      </c>
      <c r="AK15" s="20"/>
      <c r="AL15" s="20"/>
      <c r="AM15" s="22">
        <f t="shared" ref="AM15:AM17" si="12">(AG15-AJ15)/AG15</f>
        <v>-2.5966446023883516</v>
      </c>
      <c r="AP15" s="7"/>
      <c r="AQ15">
        <v>213.23</v>
      </c>
      <c r="AR15">
        <v>249.41</v>
      </c>
      <c r="AS15" s="7">
        <f t="shared" si="9"/>
        <v>36.180000000000007</v>
      </c>
      <c r="AT15">
        <v>217.55</v>
      </c>
      <c r="AU15">
        <v>245.89</v>
      </c>
      <c r="AV15" s="7">
        <f>AU15-AT15</f>
        <v>28.339999999999975</v>
      </c>
      <c r="AW15" s="20"/>
      <c r="AX15" s="20"/>
      <c r="AY15" s="23">
        <f t="shared" ref="AY15:AY18" si="13">(AS15-AV15)/AS15</f>
        <v>0.2166943062465459</v>
      </c>
    </row>
    <row r="16" spans="1:51" x14ac:dyDescent="0.25">
      <c r="A16" s="18" t="s">
        <v>40</v>
      </c>
      <c r="B16">
        <v>1</v>
      </c>
      <c r="C16" t="s">
        <v>18</v>
      </c>
      <c r="F16" s="7"/>
      <c r="G16">
        <v>7.9972616710417279</v>
      </c>
      <c r="H16">
        <v>8.0161402123877341</v>
      </c>
      <c r="I16" s="7">
        <f t="shared" si="6"/>
        <v>1.8878541346006195E-2</v>
      </c>
      <c r="J16">
        <v>7.9971913430813748</v>
      </c>
      <c r="K16">
        <v>8.0112267776838113</v>
      </c>
      <c r="L16" s="7">
        <f t="shared" si="1"/>
        <v>1.4035434602436503E-2</v>
      </c>
      <c r="M16" s="8"/>
      <c r="N16" s="20"/>
      <c r="O16" s="22">
        <f t="shared" si="10"/>
        <v>0.25654030440197456</v>
      </c>
      <c r="P16" s="9"/>
      <c r="Q16" s="9"/>
      <c r="R16" s="21"/>
      <c r="S16">
        <v>9.6351790073020691</v>
      </c>
      <c r="T16">
        <v>10.063251552804246</v>
      </c>
      <c r="U16" s="21">
        <f t="shared" si="7"/>
        <v>-0.42807254550217699</v>
      </c>
      <c r="V16">
        <v>9.7448065548743745</v>
      </c>
      <c r="W16">
        <v>10.064881288599103</v>
      </c>
      <c r="X16" s="21">
        <f t="shared" ref="X16:X25" si="14">V16-W16</f>
        <v>-0.32007473372472894</v>
      </c>
      <c r="Y16" s="20"/>
      <c r="Z16" s="20"/>
      <c r="AA16" s="22">
        <f t="shared" si="11"/>
        <v>0.25228857330888749</v>
      </c>
      <c r="AD16" s="7"/>
      <c r="AE16">
        <v>119.65090711245199</v>
      </c>
      <c r="AF16">
        <v>154.16679592733823</v>
      </c>
      <c r="AG16" s="7">
        <f t="shared" si="8"/>
        <v>-34.515888814886239</v>
      </c>
      <c r="AH16">
        <v>100.92390356636577</v>
      </c>
      <c r="AI16">
        <v>158.03821705995404</v>
      </c>
      <c r="AJ16" s="7">
        <f t="shared" ref="AJ16:AJ25" si="15">AH16-AI16</f>
        <v>-57.11431349358827</v>
      </c>
      <c r="AK16" s="20"/>
      <c r="AL16" s="20"/>
      <c r="AM16" s="22">
        <f t="shared" si="12"/>
        <v>-0.65472527159595073</v>
      </c>
      <c r="AP16" s="7"/>
      <c r="AQ16">
        <v>219.81</v>
      </c>
      <c r="AR16">
        <v>278.91000000000003</v>
      </c>
      <c r="AS16" s="7">
        <f t="shared" si="9"/>
        <v>59.100000000000023</v>
      </c>
      <c r="AT16">
        <v>220.95</v>
      </c>
      <c r="AU16">
        <v>253.79</v>
      </c>
      <c r="AV16" s="7">
        <f t="shared" ref="AV16:AV25" si="16">AU16-AT16</f>
        <v>32.840000000000003</v>
      </c>
      <c r="AW16" s="20"/>
      <c r="AX16" s="20"/>
      <c r="AY16" s="23">
        <f t="shared" si="13"/>
        <v>0.44433164128595615</v>
      </c>
    </row>
    <row r="17" spans="1:51" x14ac:dyDescent="0.25">
      <c r="A17" s="18" t="s">
        <v>40</v>
      </c>
      <c r="B17">
        <v>2</v>
      </c>
      <c r="C17" t="s">
        <v>18</v>
      </c>
      <c r="F17" s="7"/>
      <c r="G17">
        <v>7.9972616710417279</v>
      </c>
      <c r="H17">
        <v>8.0161402123877341</v>
      </c>
      <c r="I17" s="7">
        <f t="shared" si="6"/>
        <v>1.8878541346006195E-2</v>
      </c>
      <c r="J17">
        <v>7.9984323203660166</v>
      </c>
      <c r="K17">
        <v>8.0092459242088534</v>
      </c>
      <c r="L17" s="7">
        <f t="shared" si="1"/>
        <v>1.0813603842836805E-2</v>
      </c>
      <c r="M17" s="8"/>
      <c r="N17" s="20"/>
      <c r="O17" s="22">
        <f t="shared" si="10"/>
        <v>0.42720130519382254</v>
      </c>
      <c r="P17" s="9"/>
      <c r="Q17" s="9"/>
      <c r="R17" s="21"/>
      <c r="S17">
        <v>9.6351790073020691</v>
      </c>
      <c r="T17">
        <v>10.063251552804246</v>
      </c>
      <c r="U17" s="21">
        <f t="shared" si="7"/>
        <v>-0.42807254550217699</v>
      </c>
      <c r="V17">
        <v>9.7893549502938839</v>
      </c>
      <c r="W17">
        <v>10.036162386259251</v>
      </c>
      <c r="X17" s="21">
        <f t="shared" si="14"/>
        <v>-0.24680743596536736</v>
      </c>
      <c r="Y17" s="20"/>
      <c r="Z17" s="20"/>
      <c r="AA17" s="22">
        <f t="shared" si="11"/>
        <v>0.42344483765985358</v>
      </c>
      <c r="AD17" s="7"/>
      <c r="AE17">
        <v>119.65090711245199</v>
      </c>
      <c r="AF17">
        <v>154.16679592733823</v>
      </c>
      <c r="AG17" s="7">
        <f t="shared" si="8"/>
        <v>-34.515888814886239</v>
      </c>
      <c r="AH17">
        <v>102.17304585229584</v>
      </c>
      <c r="AI17">
        <v>153.94939269619942</v>
      </c>
      <c r="AJ17" s="7">
        <f t="shared" si="15"/>
        <v>-51.776346843903582</v>
      </c>
      <c r="AK17" s="20"/>
      <c r="AL17" s="20"/>
      <c r="AM17" s="22">
        <f t="shared" si="12"/>
        <v>-0.50007282505711226</v>
      </c>
      <c r="AP17" s="7"/>
      <c r="AQ17">
        <v>219.81</v>
      </c>
      <c r="AR17">
        <v>278.91000000000003</v>
      </c>
      <c r="AS17" s="7">
        <f t="shared" si="9"/>
        <v>59.100000000000023</v>
      </c>
      <c r="AT17">
        <v>219.34</v>
      </c>
      <c r="AU17">
        <v>248.64</v>
      </c>
      <c r="AV17" s="7">
        <f t="shared" si="16"/>
        <v>29.299999999999983</v>
      </c>
      <c r="AW17" s="20"/>
      <c r="AX17" s="20"/>
      <c r="AY17" s="23">
        <f t="shared" si="13"/>
        <v>0.50423011844331689</v>
      </c>
    </row>
    <row r="18" spans="1:51" x14ac:dyDescent="0.25">
      <c r="A18" s="18" t="s">
        <v>41</v>
      </c>
      <c r="B18">
        <v>1</v>
      </c>
      <c r="C18" t="s">
        <v>18</v>
      </c>
      <c r="D18">
        <v>7.9912379784517036</v>
      </c>
      <c r="E18">
        <v>8.4105010063765366</v>
      </c>
      <c r="F18" s="7">
        <f t="shared" ref="F18:F33" si="17">E18-D18</f>
        <v>0.41926302792483305</v>
      </c>
      <c r="G18">
        <v>7.9941512271028206</v>
      </c>
      <c r="H18">
        <v>8.0237129543494063</v>
      </c>
      <c r="I18" s="7">
        <f t="shared" si="6"/>
        <v>2.9561727246585789E-2</v>
      </c>
      <c r="J18">
        <v>7.9950718891125288</v>
      </c>
      <c r="K18">
        <v>8.0157591969284372</v>
      </c>
      <c r="L18" s="7">
        <f t="shared" si="1"/>
        <v>2.068730781590844E-2</v>
      </c>
      <c r="M18" s="8">
        <f t="shared" si="0"/>
        <v>0.92949121368296339</v>
      </c>
      <c r="N18" s="20">
        <f t="shared" si="5"/>
        <v>0.95065792488714906</v>
      </c>
      <c r="O18" s="22">
        <f t="shared" si="10"/>
        <v>0.30019962489513513</v>
      </c>
      <c r="P18">
        <v>3.8859659747104085</v>
      </c>
      <c r="Q18">
        <v>10.203801972037255</v>
      </c>
      <c r="R18" s="21">
        <f t="shared" si="2"/>
        <v>-6.3178359973268456</v>
      </c>
      <c r="S18">
        <v>9.4686278074087102</v>
      </c>
      <c r="T18">
        <v>10.13558389797414</v>
      </c>
      <c r="U18" s="21">
        <f t="shared" si="7"/>
        <v>-0.6669560905654297</v>
      </c>
      <c r="V18">
        <v>9.6436358566693041</v>
      </c>
      <c r="W18">
        <v>10.114120205628256</v>
      </c>
      <c r="X18" s="21">
        <f t="shared" si="14"/>
        <v>-0.47048434895895141</v>
      </c>
      <c r="Y18" s="20">
        <f>(R18-U18)/R18</f>
        <v>0.89443282623233222</v>
      </c>
      <c r="Z18" s="20"/>
      <c r="AA18" s="22">
        <f t="shared" si="11"/>
        <v>0.2945797247910491</v>
      </c>
      <c r="AB18">
        <v>135.91190204605041</v>
      </c>
      <c r="AC18">
        <v>159.62426283125987</v>
      </c>
      <c r="AD18" s="7">
        <f t="shared" si="3"/>
        <v>23.712360785209455</v>
      </c>
      <c r="AE18">
        <v>124.39100651876173</v>
      </c>
      <c r="AF18">
        <v>155.58784893556941</v>
      </c>
      <c r="AG18" s="7">
        <f t="shared" si="8"/>
        <v>-31.196842416807684</v>
      </c>
      <c r="AH18">
        <v>97.097407702481036</v>
      </c>
      <c r="AI18">
        <v>156.5922615612086</v>
      </c>
      <c r="AJ18" s="7">
        <f t="shared" si="15"/>
        <v>-59.494853858727566</v>
      </c>
      <c r="AK18" s="20">
        <f>(AD18-AG18)/AD18</f>
        <v>2.3156362919489086</v>
      </c>
      <c r="AL18" s="20">
        <f>(AD18-AJ18)/AD18</f>
        <v>3.5090228002872399</v>
      </c>
      <c r="AM18" s="22">
        <f>(AG18-AJ18)/AG18</f>
        <v>-0.90707934680831603</v>
      </c>
      <c r="AN18">
        <v>218.77</v>
      </c>
      <c r="AO18">
        <v>275.07</v>
      </c>
      <c r="AP18" s="7">
        <f t="shared" si="4"/>
        <v>56.299999999999983</v>
      </c>
      <c r="AQ18">
        <v>214.81</v>
      </c>
      <c r="AR18">
        <v>274.58999999999997</v>
      </c>
      <c r="AS18" s="7">
        <f t="shared" si="9"/>
        <v>59.779999999999973</v>
      </c>
      <c r="AT18">
        <v>216.23</v>
      </c>
      <c r="AU18">
        <v>260.26</v>
      </c>
      <c r="AV18" s="7">
        <f t="shared" si="16"/>
        <v>44.03</v>
      </c>
      <c r="AW18" s="20">
        <f>(AP18-AS18)/AP18</f>
        <v>-6.1811722912966091E-2</v>
      </c>
      <c r="AX18" s="20">
        <f>(AP18-AV18)/AP18</f>
        <v>0.21793960923623421</v>
      </c>
      <c r="AY18" s="23">
        <f t="shared" si="13"/>
        <v>0.26346604215456637</v>
      </c>
    </row>
    <row r="19" spans="1:51" x14ac:dyDescent="0.25">
      <c r="A19" s="18" t="s">
        <v>41</v>
      </c>
      <c r="B19">
        <v>2</v>
      </c>
      <c r="C19" t="s">
        <v>18</v>
      </c>
      <c r="D19">
        <v>7.9943419650559004</v>
      </c>
      <c r="E19">
        <v>8.3636021683608757</v>
      </c>
      <c r="F19" s="7">
        <f t="shared" si="17"/>
        <v>0.36926020330497522</v>
      </c>
      <c r="G19">
        <v>7.9950501057118224</v>
      </c>
      <c r="H19">
        <v>8.017247788508703</v>
      </c>
      <c r="I19" s="7">
        <f t="shared" si="6"/>
        <v>2.2197682796880613E-2</v>
      </c>
      <c r="L19" s="7"/>
      <c r="M19" s="8">
        <f t="shared" si="0"/>
        <v>0.93988606787786622</v>
      </c>
      <c r="N19" s="20"/>
      <c r="O19" s="22"/>
      <c r="P19">
        <v>4.3291021304798107</v>
      </c>
      <c r="Q19">
        <v>10.131133424531939</v>
      </c>
      <c r="R19" s="21">
        <f t="shared" si="2"/>
        <v>-5.8020312940521279</v>
      </c>
      <c r="S19">
        <v>9.6106378301830251</v>
      </c>
      <c r="T19">
        <v>10.114627523745138</v>
      </c>
      <c r="U19" s="21">
        <f t="shared" si="7"/>
        <v>-0.50398969356211332</v>
      </c>
      <c r="V19" s="9"/>
      <c r="W19" s="9"/>
      <c r="X19" s="21"/>
      <c r="Y19" s="20">
        <f>(R19-U19)/R19</f>
        <v>0.91313564715192563</v>
      </c>
      <c r="Z19" s="20"/>
      <c r="AA19" s="22"/>
      <c r="AB19">
        <v>130.13433995361345</v>
      </c>
      <c r="AC19">
        <v>159.56085141645315</v>
      </c>
      <c r="AD19" s="7">
        <f t="shared" si="3"/>
        <v>29.426511462839699</v>
      </c>
      <c r="AE19">
        <v>110.67173713364841</v>
      </c>
      <c r="AF19">
        <v>155.30259802263222</v>
      </c>
      <c r="AG19" s="7">
        <f t="shared" si="8"/>
        <v>-44.630860888983818</v>
      </c>
      <c r="AJ19" s="7"/>
      <c r="AK19" s="20">
        <f>(AD19-AG19)/AD19</f>
        <v>2.5166888180185554</v>
      </c>
      <c r="AL19" s="20"/>
      <c r="AM19" s="22"/>
      <c r="AN19">
        <v>216.28</v>
      </c>
      <c r="AO19">
        <v>278.68</v>
      </c>
      <c r="AP19" s="7">
        <f t="shared" si="4"/>
        <v>62.400000000000006</v>
      </c>
      <c r="AQ19">
        <v>206.07</v>
      </c>
      <c r="AR19">
        <v>270.37</v>
      </c>
      <c r="AS19" s="7">
        <f t="shared" si="9"/>
        <v>64.300000000000011</v>
      </c>
      <c r="AV19" s="7"/>
      <c r="AW19" s="20">
        <f>(AP19-AS19)/AP19</f>
        <v>-3.0448717948718038E-2</v>
      </c>
      <c r="AX19" s="20"/>
      <c r="AY19" s="23"/>
    </row>
    <row r="20" spans="1:51" x14ac:dyDescent="0.25">
      <c r="A20" s="18" t="s">
        <v>42</v>
      </c>
      <c r="B20">
        <v>1</v>
      </c>
      <c r="C20" t="s">
        <v>18</v>
      </c>
      <c r="D20">
        <v>7.9979468903810691</v>
      </c>
      <c r="E20">
        <v>8.4139185426991183</v>
      </c>
      <c r="F20" s="7">
        <f t="shared" si="17"/>
        <v>0.41597165231804922</v>
      </c>
      <c r="I20" s="7"/>
      <c r="J20">
        <v>7.9972751890127363</v>
      </c>
      <c r="K20">
        <v>8.019732185443905</v>
      </c>
      <c r="L20" s="7">
        <f t="shared" si="1"/>
        <v>2.2456996431168719E-2</v>
      </c>
      <c r="M20" s="8"/>
      <c r="N20" s="20">
        <f t="shared" si="5"/>
        <v>0.94601315665136176</v>
      </c>
      <c r="O20" s="22"/>
      <c r="P20">
        <v>3.8555066567977616</v>
      </c>
      <c r="Q20">
        <v>10.047386516697108</v>
      </c>
      <c r="R20" s="21">
        <f t="shared" si="2"/>
        <v>-6.1918798598993465</v>
      </c>
      <c r="S20" s="9"/>
      <c r="T20" s="9"/>
      <c r="U20" s="21"/>
      <c r="V20">
        <v>9.5558167891088477</v>
      </c>
      <c r="W20">
        <v>10.062938326108288</v>
      </c>
      <c r="X20" s="21">
        <f t="shared" si="14"/>
        <v>-0.50712153699944018</v>
      </c>
      <c r="Y20" s="20"/>
      <c r="Z20" s="20">
        <f>(R20-X20)/R20</f>
        <v>0.91809893788738917</v>
      </c>
      <c r="AA20" s="22"/>
      <c r="AB20">
        <v>152.04655291992989</v>
      </c>
      <c r="AC20">
        <v>196.59661275859386</v>
      </c>
      <c r="AD20" s="7">
        <f t="shared" si="3"/>
        <v>44.550059838663969</v>
      </c>
      <c r="AG20" s="7"/>
      <c r="AH20">
        <v>120.96290912262643</v>
      </c>
      <c r="AI20">
        <v>153.08192183545231</v>
      </c>
      <c r="AJ20" s="7">
        <f t="shared" si="15"/>
        <v>-32.119012712825878</v>
      </c>
      <c r="AK20" s="20"/>
      <c r="AL20" s="20">
        <f>(AD20-AJ20)/AD20</f>
        <v>1.7209645246076757</v>
      </c>
      <c r="AM20" s="22"/>
      <c r="AN20">
        <v>233.95</v>
      </c>
      <c r="AO20">
        <v>296.14999999999998</v>
      </c>
      <c r="AP20" s="7">
        <f t="shared" si="4"/>
        <v>62.199999999999989</v>
      </c>
      <c r="AS20" s="7"/>
      <c r="AT20">
        <v>238.23</v>
      </c>
      <c r="AU20">
        <v>270</v>
      </c>
      <c r="AV20" s="7">
        <f t="shared" si="16"/>
        <v>31.77000000000001</v>
      </c>
      <c r="AW20" s="20"/>
      <c r="AX20" s="20">
        <f>(AP20-AV20)/AP20</f>
        <v>0.48922829581993543</v>
      </c>
      <c r="AY20" s="23"/>
    </row>
    <row r="21" spans="1:51" x14ac:dyDescent="0.25">
      <c r="A21" s="18" t="s">
        <v>42</v>
      </c>
      <c r="B21">
        <v>2</v>
      </c>
      <c r="C21" t="s">
        <v>18</v>
      </c>
      <c r="D21">
        <v>8.0033373813913364</v>
      </c>
      <c r="E21">
        <v>8.3560036872283199</v>
      </c>
      <c r="F21" s="7">
        <f t="shared" si="17"/>
        <v>0.35266630583698344</v>
      </c>
      <c r="I21" s="7"/>
      <c r="J21">
        <v>8.000736977149332</v>
      </c>
      <c r="K21">
        <v>8.0148398254486413</v>
      </c>
      <c r="L21" s="7">
        <f t="shared" si="1"/>
        <v>1.4102848299309301E-2</v>
      </c>
      <c r="M21" s="8"/>
      <c r="N21" s="20">
        <f t="shared" si="5"/>
        <v>0.96001078621378644</v>
      </c>
      <c r="O21" s="22"/>
      <c r="P21">
        <v>4.4055112314248905</v>
      </c>
      <c r="Q21">
        <v>9.9234484644464871</v>
      </c>
      <c r="R21" s="21">
        <f t="shared" si="2"/>
        <v>-5.5179372330215966</v>
      </c>
      <c r="S21" s="9"/>
      <c r="T21" s="9"/>
      <c r="U21" s="21"/>
      <c r="V21">
        <v>9.6640723927240817</v>
      </c>
      <c r="W21">
        <v>9.9830448641203731</v>
      </c>
      <c r="X21" s="21">
        <f t="shared" si="14"/>
        <v>-0.31897247139629137</v>
      </c>
      <c r="Y21" s="20"/>
      <c r="Z21" s="20">
        <f>(R21-X21)/R21</f>
        <v>0.94219353031284414</v>
      </c>
      <c r="AA21" s="22"/>
      <c r="AB21">
        <v>152.25061685620648</v>
      </c>
      <c r="AC21">
        <v>178.0244378500575</v>
      </c>
      <c r="AD21" s="7">
        <f t="shared" si="3"/>
        <v>25.773820993851018</v>
      </c>
      <c r="AG21" s="7"/>
      <c r="AH21">
        <v>125.26037516617212</v>
      </c>
      <c r="AI21">
        <v>153.2745858804297</v>
      </c>
      <c r="AJ21" s="7">
        <f t="shared" si="15"/>
        <v>-28.014210714257572</v>
      </c>
      <c r="AK21" s="20"/>
      <c r="AL21" s="20">
        <f>(AD21-AJ21)/AD21</f>
        <v>2.0869250128237118</v>
      </c>
      <c r="AM21" s="22"/>
      <c r="AN21">
        <v>227.94</v>
      </c>
      <c r="AO21">
        <v>285.02</v>
      </c>
      <c r="AP21" s="7">
        <f t="shared" si="4"/>
        <v>57.079999999999984</v>
      </c>
      <c r="AS21" s="7"/>
      <c r="AT21">
        <v>223.53</v>
      </c>
      <c r="AU21">
        <v>253.7</v>
      </c>
      <c r="AV21" s="7">
        <f t="shared" si="16"/>
        <v>30.169999999999987</v>
      </c>
      <c r="AW21" s="20"/>
      <c r="AX21" s="20">
        <f>(AP21-AV21)/AP21</f>
        <v>0.47144358794674146</v>
      </c>
      <c r="AY21" s="23"/>
    </row>
    <row r="22" spans="1:51" x14ac:dyDescent="0.25">
      <c r="A22" s="18" t="s">
        <v>43</v>
      </c>
      <c r="B22">
        <v>1</v>
      </c>
      <c r="C22" t="s">
        <v>18</v>
      </c>
      <c r="D22">
        <v>7.9965526532144855</v>
      </c>
      <c r="E22">
        <v>8.134113348713699</v>
      </c>
      <c r="F22" s="7">
        <f t="shared" si="17"/>
        <v>0.13756069549921346</v>
      </c>
      <c r="G22">
        <v>7.9984461058471341</v>
      </c>
      <c r="H22">
        <v>8.0114438123234617</v>
      </c>
      <c r="I22" s="7">
        <f t="shared" si="6"/>
        <v>1.2997706476327586E-2</v>
      </c>
      <c r="J22">
        <v>7.9988842889569201</v>
      </c>
      <c r="K22">
        <v>8.0031247486764876</v>
      </c>
      <c r="L22" s="7">
        <f t="shared" si="1"/>
        <v>4.2404597195675464E-3</v>
      </c>
      <c r="M22" s="8">
        <f t="shared" si="0"/>
        <v>0.90551293427851343</v>
      </c>
      <c r="N22" s="20">
        <f t="shared" si="5"/>
        <v>0.96917390026141736</v>
      </c>
      <c r="O22" s="22">
        <f t="shared" si="10"/>
        <v>0.67375323274990129</v>
      </c>
      <c r="P22">
        <v>7.3432218868193031</v>
      </c>
      <c r="Q22">
        <v>10.079693972514429</v>
      </c>
      <c r="R22" s="21">
        <f t="shared" si="2"/>
        <v>-2.7364720856951257</v>
      </c>
      <c r="S22">
        <v>9.7399378948078628</v>
      </c>
      <c r="T22">
        <v>10.035843821006809</v>
      </c>
      <c r="U22" s="21">
        <f t="shared" si="7"/>
        <v>-0.29590592619894629</v>
      </c>
      <c r="V22">
        <v>9.9283082232168454</v>
      </c>
      <c r="W22">
        <v>10.025723223744533</v>
      </c>
      <c r="X22" s="21">
        <f t="shared" si="14"/>
        <v>-9.7415000527687923E-2</v>
      </c>
      <c r="Y22" s="20">
        <f>(R22-U22)/R22</f>
        <v>0.89186590729509319</v>
      </c>
      <c r="Z22" s="20">
        <f>(R22-X22)/R22</f>
        <v>0.96440124456707466</v>
      </c>
      <c r="AA22" s="22">
        <f>(U22-X22)/U22</f>
        <v>0.67079064019085266</v>
      </c>
      <c r="AB22">
        <v>151.91302594248995</v>
      </c>
      <c r="AC22">
        <v>178.38450181928675</v>
      </c>
      <c r="AD22" s="7">
        <f t="shared" si="3"/>
        <v>26.471475876796802</v>
      </c>
      <c r="AE22">
        <v>136.49172247409757</v>
      </c>
      <c r="AF22">
        <v>152.82712634042383</v>
      </c>
      <c r="AG22" s="7">
        <f t="shared" si="8"/>
        <v>-16.33540386632626</v>
      </c>
      <c r="AH22">
        <v>120.94294545300997</v>
      </c>
      <c r="AI22">
        <v>145.21237360722142</v>
      </c>
      <c r="AJ22" s="7">
        <f t="shared" si="15"/>
        <v>-24.269428154211454</v>
      </c>
      <c r="AK22" s="20">
        <f>(AD22-AG22)/AD22</f>
        <v>1.6170945640641377</v>
      </c>
      <c r="AL22" s="20">
        <f>(AD22-AJ22)/AD22</f>
        <v>1.9168143199557859</v>
      </c>
      <c r="AM22" s="22">
        <f>(AG22-AJ22)/AG22</f>
        <v>-0.48569501879536398</v>
      </c>
      <c r="AN22">
        <v>225.84</v>
      </c>
      <c r="AO22">
        <v>256.62</v>
      </c>
      <c r="AP22" s="7">
        <f t="shared" si="4"/>
        <v>30.78</v>
      </c>
      <c r="AQ22">
        <v>222.37</v>
      </c>
      <c r="AR22">
        <v>251.15</v>
      </c>
      <c r="AS22" s="7">
        <f t="shared" si="9"/>
        <v>28.78</v>
      </c>
      <c r="AT22">
        <v>226.34</v>
      </c>
      <c r="AU22">
        <v>247.26</v>
      </c>
      <c r="AV22" s="7">
        <f t="shared" si="16"/>
        <v>20.919999999999987</v>
      </c>
      <c r="AW22" s="20">
        <f>(AP22-AS22)/AP22</f>
        <v>6.4977257959714096E-2</v>
      </c>
      <c r="AX22" s="20">
        <f>(AP22-AV22)/AP22</f>
        <v>0.32033788174139094</v>
      </c>
      <c r="AY22" s="23">
        <f>(AS22-AV22)/AS22</f>
        <v>0.2731063238359977</v>
      </c>
    </row>
    <row r="23" spans="1:51" x14ac:dyDescent="0.25">
      <c r="A23" s="18" t="s">
        <v>43</v>
      </c>
      <c r="B23">
        <v>2</v>
      </c>
      <c r="C23" t="s">
        <v>18</v>
      </c>
      <c r="D23">
        <v>8.001112959694197</v>
      </c>
      <c r="E23">
        <v>8.1529792722967365</v>
      </c>
      <c r="F23" s="7">
        <f t="shared" si="17"/>
        <v>0.15186631260253947</v>
      </c>
      <c r="G23">
        <v>7.9985559006816311</v>
      </c>
      <c r="H23">
        <v>8.0069980636300588</v>
      </c>
      <c r="I23" s="7">
        <f t="shared" si="6"/>
        <v>8.4421629484277005E-3</v>
      </c>
      <c r="J23">
        <v>7.9993269036753896</v>
      </c>
      <c r="K23">
        <v>8.0044498336687919</v>
      </c>
      <c r="L23" s="7">
        <f t="shared" si="1"/>
        <v>5.1229299934023587E-3</v>
      </c>
      <c r="M23" s="8">
        <f t="shared" si="0"/>
        <v>0.94441056213353713</v>
      </c>
      <c r="N23" s="20">
        <f t="shared" si="5"/>
        <v>0.9662668441367247</v>
      </c>
      <c r="O23" s="22">
        <f t="shared" si="10"/>
        <v>0.39317328690552317</v>
      </c>
      <c r="P23">
        <v>7.0310587642852465</v>
      </c>
      <c r="Q23">
        <v>9.9744059647149577</v>
      </c>
      <c r="R23" s="21">
        <f t="shared" si="2"/>
        <v>-2.9433472004297112</v>
      </c>
      <c r="S23">
        <v>9.8401549313848538</v>
      </c>
      <c r="T23">
        <v>10.03330696045637</v>
      </c>
      <c r="U23" s="21">
        <f t="shared" si="7"/>
        <v>-0.1931520290715163</v>
      </c>
      <c r="V23">
        <v>9.8980619200257145</v>
      </c>
      <c r="W23">
        <v>10.015510632193491</v>
      </c>
      <c r="X23" s="21">
        <f t="shared" si="14"/>
        <v>-0.11744871216777675</v>
      </c>
      <c r="Y23" s="20">
        <f t="shared" ref="Y23:Y33" si="18">(R23-U23)/R23</f>
        <v>0.93437674323867836</v>
      </c>
      <c r="Z23" s="20">
        <f>(R23-X23)/R23</f>
        <v>0.96009688828058415</v>
      </c>
      <c r="AA23" s="22">
        <f t="shared" ref="AA23:AA25" si="19">(U23-X23)/U23</f>
        <v>0.39193643094326336</v>
      </c>
      <c r="AB23">
        <v>151.59431297611943</v>
      </c>
      <c r="AC23">
        <v>172.30262005870199</v>
      </c>
      <c r="AD23" s="7">
        <f t="shared" si="3"/>
        <v>20.708307082582564</v>
      </c>
      <c r="AE23">
        <v>138.59056016385935</v>
      </c>
      <c r="AF23">
        <v>152.82357226272259</v>
      </c>
      <c r="AG23" s="7">
        <f t="shared" si="8"/>
        <v>-14.233012098863242</v>
      </c>
      <c r="AH23">
        <v>120.15522768933519</v>
      </c>
      <c r="AI23">
        <v>144.80198814510089</v>
      </c>
      <c r="AJ23" s="7">
        <f t="shared" si="15"/>
        <v>-24.646760455765701</v>
      </c>
      <c r="AK23" s="20">
        <f t="shared" ref="AK23:AK25" si="20">(AD23-AG23)/AD23</f>
        <v>1.6873093025954984</v>
      </c>
      <c r="AL23" s="20">
        <f t="shared" ref="AL23:AL25" si="21">(AD23-AJ23)/AD23</f>
        <v>2.1901871243012283</v>
      </c>
      <c r="AM23" s="22">
        <f t="shared" ref="AM23:AM25" si="22">(AG23-AJ23)/AG23</f>
        <v>-0.73166159661553176</v>
      </c>
      <c r="AN23">
        <v>229.93</v>
      </c>
      <c r="AO23">
        <v>260.08</v>
      </c>
      <c r="AP23" s="7">
        <f t="shared" si="4"/>
        <v>30.149999999999977</v>
      </c>
      <c r="AQ23">
        <v>222.13</v>
      </c>
      <c r="AR23">
        <v>257.62</v>
      </c>
      <c r="AS23" s="7">
        <f t="shared" si="9"/>
        <v>35.490000000000009</v>
      </c>
      <c r="AT23">
        <v>229.17</v>
      </c>
      <c r="AU23">
        <v>252.23</v>
      </c>
      <c r="AV23" s="7">
        <f t="shared" si="16"/>
        <v>23.060000000000002</v>
      </c>
      <c r="AW23" s="20">
        <f t="shared" ref="AW23:AW25" si="23">(AP23-AS23)/AP23</f>
        <v>-0.1771144278606977</v>
      </c>
      <c r="AX23" s="20">
        <f t="shared" ref="AX23:AX25" si="24">(AP23-AV23)/AP23</f>
        <v>0.23515754560530613</v>
      </c>
      <c r="AY23" s="23">
        <f t="shared" ref="AY23:AY25" si="25">(AS23-AV23)/AS23</f>
        <v>0.35023950408565802</v>
      </c>
    </row>
    <row r="24" spans="1:51" x14ac:dyDescent="0.25">
      <c r="A24" s="18" t="s">
        <v>44</v>
      </c>
      <c r="B24">
        <v>1</v>
      </c>
      <c r="C24" t="s">
        <v>18</v>
      </c>
      <c r="D24">
        <v>7.9954872124723035</v>
      </c>
      <c r="E24">
        <v>8.1249276163760307</v>
      </c>
      <c r="F24" s="7">
        <f t="shared" si="17"/>
        <v>0.12944040390372713</v>
      </c>
      <c r="G24">
        <v>7.9963743799029157</v>
      </c>
      <c r="H24">
        <v>8.0152253685198662</v>
      </c>
      <c r="I24" s="7">
        <f t="shared" si="6"/>
        <v>1.8850988616950559E-2</v>
      </c>
      <c r="J24">
        <v>7.9975965946078524</v>
      </c>
      <c r="K24">
        <v>8.0033186993724961</v>
      </c>
      <c r="L24" s="7">
        <f t="shared" si="1"/>
        <v>5.7221047646436318E-3</v>
      </c>
      <c r="M24" s="8">
        <f t="shared" si="0"/>
        <v>0.85436549911439386</v>
      </c>
      <c r="N24" s="20">
        <f t="shared" si="5"/>
        <v>0.95579351893169684</v>
      </c>
      <c r="O24" s="22">
        <f t="shared" si="10"/>
        <v>0.69645598536416331</v>
      </c>
      <c r="P24">
        <v>7.5001920420665256</v>
      </c>
      <c r="Q24">
        <v>10.104452520147259</v>
      </c>
      <c r="R24" s="21">
        <f t="shared" si="2"/>
        <v>-2.6042604780807332</v>
      </c>
      <c r="S24">
        <v>9.6554969607021999</v>
      </c>
      <c r="T24">
        <v>10.083832430086431</v>
      </c>
      <c r="U24" s="21">
        <f t="shared" si="7"/>
        <v>-0.42833546938423162</v>
      </c>
      <c r="V24">
        <v>9.9238753499963082</v>
      </c>
      <c r="W24">
        <v>10.055493865442017</v>
      </c>
      <c r="X24" s="21">
        <f t="shared" si="14"/>
        <v>-0.13161851544570879</v>
      </c>
      <c r="Y24" s="20">
        <f t="shared" si="18"/>
        <v>0.83552510473149644</v>
      </c>
      <c r="Z24" s="20">
        <f t="shared" ref="Z24:Z25" si="26">(R24-X24)/R24</f>
        <v>0.94946031068954062</v>
      </c>
      <c r="AA24" s="22">
        <f t="shared" si="19"/>
        <v>0.69272095155948321</v>
      </c>
      <c r="AB24">
        <v>151.90789577420131</v>
      </c>
      <c r="AC24">
        <v>166.52562518928181</v>
      </c>
      <c r="AD24" s="7">
        <f t="shared" si="3"/>
        <v>14.617729415080504</v>
      </c>
      <c r="AE24">
        <v>146.19725946117919</v>
      </c>
      <c r="AF24">
        <v>153.90979269648994</v>
      </c>
      <c r="AG24" s="7">
        <f t="shared" si="8"/>
        <v>-7.7125332353107581</v>
      </c>
      <c r="AH24">
        <v>133.88093909087164</v>
      </c>
      <c r="AI24">
        <v>152.85724153814428</v>
      </c>
      <c r="AJ24" s="7">
        <f t="shared" si="15"/>
        <v>-18.976302447272644</v>
      </c>
      <c r="AK24" s="20">
        <f t="shared" si="20"/>
        <v>1.5276149952094515</v>
      </c>
      <c r="AL24" s="20">
        <f t="shared" si="21"/>
        <v>2.2981703182777196</v>
      </c>
      <c r="AM24" s="22">
        <f t="shared" si="22"/>
        <v>-1.4604500062822796</v>
      </c>
      <c r="AN24">
        <v>226.36</v>
      </c>
      <c r="AO24">
        <v>274.52</v>
      </c>
      <c r="AP24" s="7">
        <f t="shared" si="4"/>
        <v>48.159999999999968</v>
      </c>
      <c r="AQ24">
        <v>222.59</v>
      </c>
      <c r="AR24">
        <v>271.08</v>
      </c>
      <c r="AS24" s="7">
        <f t="shared" si="9"/>
        <v>48.489999999999981</v>
      </c>
      <c r="AT24">
        <v>226.37</v>
      </c>
      <c r="AU24">
        <v>245.6</v>
      </c>
      <c r="AV24" s="7">
        <f t="shared" si="16"/>
        <v>19.22999999999999</v>
      </c>
      <c r="AW24" s="20">
        <f t="shared" si="23"/>
        <v>-6.8521594684388025E-3</v>
      </c>
      <c r="AX24" s="20">
        <f t="shared" si="24"/>
        <v>0.60070598006644516</v>
      </c>
      <c r="AY24" s="23">
        <f t="shared" si="25"/>
        <v>0.60342338626520942</v>
      </c>
    </row>
    <row r="25" spans="1:51" x14ac:dyDescent="0.25">
      <c r="A25" s="18" t="s">
        <v>44</v>
      </c>
      <c r="B25">
        <v>2</v>
      </c>
      <c r="C25" t="s">
        <v>18</v>
      </c>
      <c r="D25">
        <v>7.999032318437834</v>
      </c>
      <c r="E25">
        <v>8.1509284958983823</v>
      </c>
      <c r="F25" s="7">
        <f t="shared" si="17"/>
        <v>0.15189617746054829</v>
      </c>
      <c r="G25">
        <v>7.9982413775180561</v>
      </c>
      <c r="H25">
        <v>8.0150027647954278</v>
      </c>
      <c r="I25" s="7">
        <f t="shared" si="6"/>
        <v>1.6761387277371753E-2</v>
      </c>
      <c r="J25">
        <v>7.9978239139252079</v>
      </c>
      <c r="K25">
        <v>8.0080757820645108</v>
      </c>
      <c r="L25" s="7">
        <f t="shared" si="1"/>
        <v>1.02518681393029E-2</v>
      </c>
      <c r="M25" s="8">
        <f t="shared" si="0"/>
        <v>0.88965234308331986</v>
      </c>
      <c r="N25" s="20">
        <f t="shared" si="5"/>
        <v>0.9325073987331538</v>
      </c>
      <c r="O25" s="22">
        <f t="shared" si="10"/>
        <v>0.38836398386050358</v>
      </c>
      <c r="P25">
        <v>7.0643385498091504</v>
      </c>
      <c r="Q25">
        <v>10.022306533534046</v>
      </c>
      <c r="R25" s="21">
        <f t="shared" si="2"/>
        <v>-2.9579679837248953</v>
      </c>
      <c r="S25">
        <v>9.6604472895875464</v>
      </c>
      <c r="T25">
        <v>10.040575877196572</v>
      </c>
      <c r="U25" s="21">
        <f t="shared" si="7"/>
        <v>-0.38012858760902546</v>
      </c>
      <c r="V25">
        <v>9.8157664819970485</v>
      </c>
      <c r="W25">
        <v>10.050231975227966</v>
      </c>
      <c r="X25" s="21">
        <f t="shared" si="14"/>
        <v>-0.23446549323091759</v>
      </c>
      <c r="Y25" s="20">
        <f t="shared" si="18"/>
        <v>0.87148995874852608</v>
      </c>
      <c r="Z25" s="20">
        <f t="shared" si="26"/>
        <v>0.92073426943057679</v>
      </c>
      <c r="AA25" s="22">
        <f t="shared" si="19"/>
        <v>0.38319426406289409</v>
      </c>
      <c r="AB25">
        <v>152.61592420182276</v>
      </c>
      <c r="AC25">
        <v>167.56467408924476</v>
      </c>
      <c r="AD25" s="7">
        <f t="shared" si="3"/>
        <v>14.948749887421997</v>
      </c>
      <c r="AE25">
        <v>143.97088884135476</v>
      </c>
      <c r="AF25">
        <v>153.47800242276654</v>
      </c>
      <c r="AG25" s="7">
        <f t="shared" si="8"/>
        <v>-9.5071135814117724</v>
      </c>
      <c r="AH25">
        <v>134.23135640215781</v>
      </c>
      <c r="AI25">
        <v>151.84889439310484</v>
      </c>
      <c r="AJ25" s="7">
        <f t="shared" si="15"/>
        <v>-17.617537990947028</v>
      </c>
      <c r="AK25" s="20">
        <f t="shared" si="20"/>
        <v>1.6359805102773937</v>
      </c>
      <c r="AL25" s="20">
        <f t="shared" si="21"/>
        <v>2.1785291829499784</v>
      </c>
      <c r="AM25" s="22">
        <f t="shared" si="22"/>
        <v>-0.85309009302178618</v>
      </c>
      <c r="AN25">
        <v>228.26</v>
      </c>
      <c r="AO25">
        <v>275.19</v>
      </c>
      <c r="AP25" s="7">
        <f t="shared" si="4"/>
        <v>46.930000000000007</v>
      </c>
      <c r="AQ25">
        <v>221.99</v>
      </c>
      <c r="AR25">
        <v>274.88</v>
      </c>
      <c r="AS25" s="7">
        <f t="shared" si="9"/>
        <v>52.889999999999986</v>
      </c>
      <c r="AT25">
        <v>224.74</v>
      </c>
      <c r="AU25">
        <v>247.57</v>
      </c>
      <c r="AV25" s="7">
        <f t="shared" si="16"/>
        <v>22.829999999999984</v>
      </c>
      <c r="AW25" s="20">
        <f t="shared" si="23"/>
        <v>-0.1269976560835282</v>
      </c>
      <c r="AX25" s="20">
        <f t="shared" si="24"/>
        <v>0.51353079053910122</v>
      </c>
      <c r="AY25" s="23">
        <f t="shared" si="25"/>
        <v>0.56834940442427695</v>
      </c>
    </row>
    <row r="26" spans="1:51" x14ac:dyDescent="0.25">
      <c r="A26" s="18" t="s">
        <v>44</v>
      </c>
      <c r="B26">
        <v>3</v>
      </c>
      <c r="C26" t="s">
        <v>18</v>
      </c>
      <c r="D26">
        <v>7.999300864350591</v>
      </c>
      <c r="E26">
        <v>8.1338390383268795</v>
      </c>
      <c r="F26" s="7">
        <f t="shared" si="17"/>
        <v>0.13453817397628853</v>
      </c>
      <c r="I26" s="7"/>
      <c r="L26" s="7"/>
      <c r="M26" s="8"/>
      <c r="N26" s="20"/>
      <c r="O26" s="20"/>
      <c r="P26">
        <v>7.3478614998014153</v>
      </c>
      <c r="Q26">
        <v>10.016111157790309</v>
      </c>
      <c r="R26" s="21">
        <f t="shared" si="2"/>
        <v>-2.6682496579888939</v>
      </c>
      <c r="S26" s="9"/>
      <c r="T26" s="9"/>
      <c r="U26" s="21"/>
      <c r="V26" s="9"/>
      <c r="W26" s="9"/>
      <c r="X26" s="21"/>
      <c r="Y26" s="20"/>
      <c r="Z26" s="20"/>
      <c r="AA26" s="20"/>
      <c r="AB26">
        <v>151.22021745652106</v>
      </c>
      <c r="AC26">
        <v>168.29858349333935</v>
      </c>
      <c r="AD26" s="7">
        <f t="shared" si="3"/>
        <v>17.078366036818295</v>
      </c>
      <c r="AG26" s="7"/>
      <c r="AJ26" s="7"/>
      <c r="AK26" s="20"/>
      <c r="AL26" s="20"/>
      <c r="AM26" s="20"/>
      <c r="AN26">
        <v>227.89</v>
      </c>
      <c r="AO26">
        <v>275.19</v>
      </c>
      <c r="AP26" s="7">
        <f t="shared" si="4"/>
        <v>47.300000000000011</v>
      </c>
      <c r="AS26" s="7"/>
      <c r="AV26" s="7"/>
      <c r="AW26" s="20"/>
      <c r="AX26" s="20"/>
      <c r="AY26" s="8"/>
    </row>
    <row r="27" spans="1:51" x14ac:dyDescent="0.25">
      <c r="A27" s="18" t="s">
        <v>45</v>
      </c>
      <c r="B27">
        <v>1</v>
      </c>
      <c r="C27" t="s">
        <v>18</v>
      </c>
      <c r="D27">
        <v>7.9982131420936025</v>
      </c>
      <c r="E27">
        <v>8.3195915396715332</v>
      </c>
      <c r="F27" s="7">
        <f t="shared" si="17"/>
        <v>0.32137839757793074</v>
      </c>
      <c r="G27">
        <v>7.9988034876444019</v>
      </c>
      <c r="H27">
        <v>8.0258865517649642</v>
      </c>
      <c r="I27" s="7">
        <f t="shared" si="6"/>
        <v>2.7083064120562383E-2</v>
      </c>
      <c r="L27" s="7"/>
      <c r="M27" s="8">
        <f t="shared" si="0"/>
        <v>0.91572842379987585</v>
      </c>
      <c r="N27" s="20"/>
      <c r="O27" s="20"/>
      <c r="P27">
        <v>4.7908046269958851</v>
      </c>
      <c r="Q27">
        <v>10.041228681110654</v>
      </c>
      <c r="R27" s="21">
        <f t="shared" si="2"/>
        <v>-5.2504240541147693</v>
      </c>
      <c r="S27">
        <v>9.4213567303231134</v>
      </c>
      <c r="T27">
        <v>10.027588702108638</v>
      </c>
      <c r="U27" s="21">
        <f t="shared" si="7"/>
        <v>-0.60623197178552424</v>
      </c>
      <c r="V27" s="9"/>
      <c r="W27" s="9"/>
      <c r="X27" s="21"/>
      <c r="Y27" s="20">
        <f t="shared" si="18"/>
        <v>0.88453656970613281</v>
      </c>
      <c r="Z27" s="20"/>
      <c r="AA27" s="20"/>
      <c r="AB27">
        <v>151.6931786600953</v>
      </c>
      <c r="AC27">
        <v>176.46146775571177</v>
      </c>
      <c r="AD27" s="7">
        <f t="shared" si="3"/>
        <v>24.768289095616467</v>
      </c>
      <c r="AE27">
        <v>133.2291654108287</v>
      </c>
      <c r="AF27">
        <v>154.36880139061716</v>
      </c>
      <c r="AG27" s="7">
        <f t="shared" si="8"/>
        <v>-21.139635979788466</v>
      </c>
      <c r="AJ27" s="7"/>
      <c r="AK27" s="20">
        <f>(AD27-AG27)/AD27</f>
        <v>1.8534960125093902</v>
      </c>
      <c r="AL27" s="20"/>
      <c r="AM27" s="20"/>
      <c r="AN27">
        <v>221.57</v>
      </c>
      <c r="AO27">
        <v>257.63</v>
      </c>
      <c r="AP27" s="7">
        <f t="shared" si="4"/>
        <v>36.06</v>
      </c>
      <c r="AQ27">
        <v>218.89</v>
      </c>
      <c r="AR27">
        <v>249.45</v>
      </c>
      <c r="AS27" s="7">
        <f t="shared" si="9"/>
        <v>30.560000000000002</v>
      </c>
      <c r="AV27" s="7"/>
      <c r="AW27" s="20">
        <f>(AP27-AS27)/AP27</f>
        <v>0.15252357182473655</v>
      </c>
      <c r="AX27" s="20"/>
      <c r="AY27" s="8"/>
    </row>
    <row r="28" spans="1:51" x14ac:dyDescent="0.25">
      <c r="A28" s="18" t="s">
        <v>45</v>
      </c>
      <c r="B28">
        <v>2</v>
      </c>
      <c r="C28" t="s">
        <v>18</v>
      </c>
      <c r="F28" s="7"/>
      <c r="G28">
        <v>8.0036582480591303</v>
      </c>
      <c r="H28">
        <v>8.0259433824399977</v>
      </c>
      <c r="I28" s="7">
        <f t="shared" si="6"/>
        <v>2.2285134380867433E-2</v>
      </c>
      <c r="L28" s="7"/>
      <c r="M28" s="8">
        <f>(F27-I28)/F27</f>
        <v>0.93065764672168572</v>
      </c>
      <c r="N28" s="20"/>
      <c r="O28" s="20"/>
      <c r="P28" s="9"/>
      <c r="Q28" s="9"/>
      <c r="R28" s="21"/>
      <c r="S28">
        <v>9.4201239561236374</v>
      </c>
      <c r="T28">
        <v>9.9161195021413988</v>
      </c>
      <c r="U28" s="21">
        <f t="shared" si="7"/>
        <v>-0.49599554601776141</v>
      </c>
      <c r="V28" s="9"/>
      <c r="W28" s="9"/>
      <c r="X28" s="21"/>
      <c r="Y28" s="20">
        <f>(R27-U28)/R27</f>
        <v>0.9055322882674498</v>
      </c>
      <c r="Z28" s="20"/>
      <c r="AA28" s="20"/>
      <c r="AD28" s="7"/>
      <c r="AE28">
        <v>141.10905676407253</v>
      </c>
      <c r="AF28">
        <v>154.0527612187432</v>
      </c>
      <c r="AG28" s="7">
        <f t="shared" si="8"/>
        <v>-12.943704454670666</v>
      </c>
      <c r="AJ28" s="7"/>
      <c r="AK28" s="20">
        <f>(AD27-AG28)/AD27</f>
        <v>1.5225917868086198</v>
      </c>
      <c r="AL28" s="20"/>
      <c r="AM28" s="20"/>
      <c r="AP28" s="7"/>
      <c r="AQ28">
        <v>217.13</v>
      </c>
      <c r="AR28">
        <v>247.26</v>
      </c>
      <c r="AS28" s="7">
        <f t="shared" si="9"/>
        <v>30.129999999999995</v>
      </c>
      <c r="AV28" s="7"/>
      <c r="AW28" s="20">
        <f>(AP27-AS28)/AP27</f>
        <v>0.16444814198557978</v>
      </c>
      <c r="AX28" s="20"/>
      <c r="AY28" s="8"/>
    </row>
    <row r="29" spans="1:51" x14ac:dyDescent="0.25">
      <c r="A29" s="18" t="s">
        <v>46</v>
      </c>
      <c r="B29">
        <v>1</v>
      </c>
      <c r="C29" t="s">
        <v>18</v>
      </c>
      <c r="D29">
        <v>7.9991106574429569</v>
      </c>
      <c r="E29">
        <v>8.3478849415625049</v>
      </c>
      <c r="F29" s="7">
        <f t="shared" si="17"/>
        <v>0.34877428411954803</v>
      </c>
      <c r="G29">
        <v>8.0016931295773208</v>
      </c>
      <c r="H29">
        <v>8.0318390710890846</v>
      </c>
      <c r="I29" s="7">
        <f t="shared" si="6"/>
        <v>3.0145941511763752E-2</v>
      </c>
      <c r="L29" s="7"/>
      <c r="M29" s="8">
        <f t="shared" si="0"/>
        <v>0.91356604289830401</v>
      </c>
      <c r="N29" s="20"/>
      <c r="O29" s="20"/>
      <c r="P29">
        <v>4.4886429262618348</v>
      </c>
      <c r="Q29">
        <v>10.020498850619774</v>
      </c>
      <c r="R29" s="21">
        <f t="shared" si="2"/>
        <v>-5.5318559243579388</v>
      </c>
      <c r="S29">
        <v>9.2931068139315141</v>
      </c>
      <c r="T29">
        <v>9.9610901465192896</v>
      </c>
      <c r="U29" s="21">
        <f t="shared" si="7"/>
        <v>-0.66798333258777554</v>
      </c>
      <c r="V29" s="9"/>
      <c r="W29" s="9"/>
      <c r="X29" s="21"/>
      <c r="Y29" s="20">
        <f t="shared" si="18"/>
        <v>0.87924787960465445</v>
      </c>
      <c r="Z29" s="20"/>
      <c r="AA29" s="20"/>
      <c r="AB29">
        <v>153.20276303650593</v>
      </c>
      <c r="AC29">
        <v>173.18054978917459</v>
      </c>
      <c r="AD29" s="7">
        <f t="shared" si="3"/>
        <v>19.977786752668663</v>
      </c>
      <c r="AE29">
        <v>130.18816948115636</v>
      </c>
      <c r="AF29">
        <v>152.8064846516543</v>
      </c>
      <c r="AG29" s="7">
        <f t="shared" si="8"/>
        <v>-22.618315170497937</v>
      </c>
      <c r="AJ29" s="7"/>
      <c r="AK29" s="20">
        <f t="shared" ref="AK29:AK33" si="27">(AD29-AG29)/AD29</f>
        <v>2.132173220713578</v>
      </c>
      <c r="AL29" s="20"/>
      <c r="AM29" s="20"/>
      <c r="AN29">
        <v>221.85</v>
      </c>
      <c r="AO29">
        <v>261.04000000000002</v>
      </c>
      <c r="AP29" s="7">
        <f t="shared" si="4"/>
        <v>39.190000000000026</v>
      </c>
      <c r="AQ29">
        <v>218.19</v>
      </c>
      <c r="AR29">
        <v>253.12</v>
      </c>
      <c r="AS29" s="7">
        <f t="shared" si="9"/>
        <v>34.930000000000007</v>
      </c>
      <c r="AV29" s="7"/>
      <c r="AW29" s="20">
        <f t="shared" ref="AW29:AW33" si="28">(AP29-AS29)/AP29</f>
        <v>0.10870119928553244</v>
      </c>
      <c r="AX29" s="20"/>
      <c r="AY29" s="8"/>
    </row>
    <row r="30" spans="1:51" x14ac:dyDescent="0.25">
      <c r="A30" s="18" t="s">
        <v>46</v>
      </c>
      <c r="B30">
        <v>2</v>
      </c>
      <c r="C30" t="s">
        <v>18</v>
      </c>
      <c r="F30" s="7"/>
      <c r="G30">
        <v>8.000278612384351</v>
      </c>
      <c r="H30">
        <v>8.0286462358134738</v>
      </c>
      <c r="I30" s="7">
        <f t="shared" si="6"/>
        <v>2.8367623429122801E-2</v>
      </c>
      <c r="L30" s="7"/>
      <c r="M30" s="8">
        <f>(F29-I30)/F29</f>
        <v>0.91866480781192184</v>
      </c>
      <c r="N30" s="20"/>
      <c r="O30" s="20"/>
      <c r="P30" s="9"/>
      <c r="R30" s="21"/>
      <c r="S30">
        <v>9.3616793996959071</v>
      </c>
      <c r="T30">
        <v>9.9935867701262193</v>
      </c>
      <c r="U30" s="21">
        <f t="shared" si="7"/>
        <v>-0.6319073704303122</v>
      </c>
      <c r="V30" s="9"/>
      <c r="W30" s="9"/>
      <c r="X30" s="21"/>
      <c r="Y30" s="20">
        <f>(R29-U30)/R29</f>
        <v>0.88576937305111481</v>
      </c>
      <c r="Z30" s="20"/>
      <c r="AA30" s="20"/>
      <c r="AD30" s="7"/>
      <c r="AE30">
        <v>137.70539343884161</v>
      </c>
      <c r="AF30">
        <v>153.38845134147405</v>
      </c>
      <c r="AG30" s="7">
        <f t="shared" si="8"/>
        <v>-15.683057902632441</v>
      </c>
      <c r="AJ30" s="7"/>
      <c r="AK30" s="20">
        <f>(AD29-AG30)/AD29</f>
        <v>1.7850247926256133</v>
      </c>
      <c r="AL30" s="20"/>
      <c r="AM30" s="20"/>
      <c r="AP30" s="7"/>
      <c r="AQ30">
        <v>218.88</v>
      </c>
      <c r="AR30">
        <v>255.79</v>
      </c>
      <c r="AS30" s="7">
        <f t="shared" si="9"/>
        <v>36.909999999999997</v>
      </c>
      <c r="AV30" s="7"/>
      <c r="AW30" s="20">
        <f>(AP29-AS30)/AP29</f>
        <v>5.8178106659862928E-2</v>
      </c>
      <c r="AX30" s="20"/>
      <c r="AY30" s="8"/>
    </row>
    <row r="31" spans="1:51" x14ac:dyDescent="0.25">
      <c r="A31" s="18" t="s">
        <v>47</v>
      </c>
      <c r="B31">
        <v>1</v>
      </c>
      <c r="C31" t="s">
        <v>18</v>
      </c>
      <c r="D31">
        <v>7.9971866295688656</v>
      </c>
      <c r="E31">
        <v>8.2272388934932259</v>
      </c>
      <c r="F31" s="7">
        <f t="shared" si="17"/>
        <v>0.23005226392436029</v>
      </c>
      <c r="G31">
        <v>8.000120430289396</v>
      </c>
      <c r="H31">
        <v>8.0166444886084935</v>
      </c>
      <c r="I31" s="7">
        <f t="shared" si="6"/>
        <v>1.6524058319097534E-2</v>
      </c>
      <c r="L31" s="7"/>
      <c r="M31" s="8">
        <f t="shared" si="0"/>
        <v>0.92817258984014805</v>
      </c>
      <c r="N31" s="20"/>
      <c r="O31" s="20"/>
      <c r="P31">
        <v>5.9259926229447206</v>
      </c>
      <c r="Q31">
        <v>10.064990526002013</v>
      </c>
      <c r="R31" s="21">
        <f t="shared" si="2"/>
        <v>-4.1389979030572928</v>
      </c>
      <c r="S31">
        <v>9.6239977188354811</v>
      </c>
      <c r="T31">
        <v>9.9972273745525584</v>
      </c>
      <c r="U31" s="21">
        <f t="shared" si="7"/>
        <v>-0.37322965571707734</v>
      </c>
      <c r="V31" s="9"/>
      <c r="W31" s="9"/>
      <c r="X31" s="21"/>
      <c r="Y31" s="20">
        <f t="shared" si="18"/>
        <v>0.90982608243377239</v>
      </c>
      <c r="Z31" s="20"/>
      <c r="AA31" s="20"/>
      <c r="AB31">
        <v>151.91139474993207</v>
      </c>
      <c r="AC31">
        <v>191.13144890643122</v>
      </c>
      <c r="AD31" s="7">
        <f t="shared" si="3"/>
        <v>39.220054156499145</v>
      </c>
      <c r="AE31">
        <v>128.83821534622552</v>
      </c>
      <c r="AF31">
        <v>154.54680938466922</v>
      </c>
      <c r="AG31" s="7">
        <f t="shared" si="8"/>
        <v>-25.708594038443692</v>
      </c>
      <c r="AJ31" s="7"/>
      <c r="AK31" s="20">
        <f t="shared" si="27"/>
        <v>1.6554961381710263</v>
      </c>
      <c r="AL31" s="20"/>
      <c r="AM31" s="20"/>
      <c r="AN31">
        <v>217.92</v>
      </c>
      <c r="AO31">
        <v>246.21</v>
      </c>
      <c r="AP31" s="7">
        <f t="shared" si="4"/>
        <v>28.29000000000002</v>
      </c>
      <c r="AQ31">
        <v>218.52</v>
      </c>
      <c r="AR31">
        <v>249.84</v>
      </c>
      <c r="AS31" s="7">
        <f t="shared" si="9"/>
        <v>31.319999999999993</v>
      </c>
      <c r="AV31" s="7"/>
      <c r="AW31" s="20">
        <f t="shared" si="28"/>
        <v>-0.10710498409331815</v>
      </c>
      <c r="AX31" s="20"/>
      <c r="AY31" s="8"/>
    </row>
    <row r="32" spans="1:51" x14ac:dyDescent="0.25">
      <c r="A32" s="18" t="s">
        <v>47</v>
      </c>
      <c r="B32">
        <v>2</v>
      </c>
      <c r="C32" t="s">
        <v>18</v>
      </c>
      <c r="F32" s="7"/>
      <c r="G32">
        <v>7.9995383201123076</v>
      </c>
      <c r="H32">
        <v>8.0149813118414155</v>
      </c>
      <c r="I32" s="7">
        <f t="shared" si="6"/>
        <v>1.5442991729107902E-2</v>
      </c>
      <c r="L32" s="7"/>
      <c r="M32" s="8">
        <f>(F31-I32)/F31</f>
        <v>0.9328718115367669</v>
      </c>
      <c r="N32" s="20"/>
      <c r="O32" s="20"/>
      <c r="R32" s="21"/>
      <c r="S32">
        <v>9.660924500924164</v>
      </c>
      <c r="T32">
        <v>10.01063622472746</v>
      </c>
      <c r="U32" s="21">
        <f t="shared" si="7"/>
        <v>-0.34971172380329563</v>
      </c>
      <c r="V32" s="9"/>
      <c r="W32" s="9"/>
      <c r="X32" s="21"/>
      <c r="Y32" s="20">
        <f>(R31-U32)/R31</f>
        <v>0.91550811766660256</v>
      </c>
      <c r="Z32" s="20"/>
      <c r="AA32" s="20"/>
      <c r="AD32" s="7"/>
      <c r="AE32">
        <v>132.91143253852431</v>
      </c>
      <c r="AF32">
        <v>154.99645390100309</v>
      </c>
      <c r="AG32" s="7">
        <f t="shared" si="8"/>
        <v>-22.085021362478784</v>
      </c>
      <c r="AJ32" s="7"/>
      <c r="AK32" s="20">
        <f>(AD31-AG32)/AD31</f>
        <v>1.5631053255141689</v>
      </c>
      <c r="AL32" s="20"/>
      <c r="AM32" s="20"/>
      <c r="AP32" s="7"/>
      <c r="AQ32">
        <v>215.21</v>
      </c>
      <c r="AR32">
        <v>241.97</v>
      </c>
      <c r="AS32" s="7">
        <f t="shared" si="9"/>
        <v>26.759999999999991</v>
      </c>
      <c r="AV32" s="7"/>
      <c r="AW32" s="20">
        <f>(AP31-AS32)/AP31</f>
        <v>5.4082714740191884E-2</v>
      </c>
      <c r="AX32" s="20"/>
      <c r="AY32" s="8"/>
    </row>
    <row r="33" spans="1:51" x14ac:dyDescent="0.25">
      <c r="A33" s="18" t="s">
        <v>48</v>
      </c>
      <c r="B33">
        <v>1</v>
      </c>
      <c r="C33" t="s">
        <v>18</v>
      </c>
      <c r="D33">
        <v>7.9978880100806791</v>
      </c>
      <c r="E33">
        <v>8.1688803819156668</v>
      </c>
      <c r="F33" s="7">
        <f t="shared" si="17"/>
        <v>0.17099237183498772</v>
      </c>
      <c r="G33">
        <v>7.9870934292914786</v>
      </c>
      <c r="H33">
        <v>8.021333910999104</v>
      </c>
      <c r="I33" s="7">
        <f t="shared" si="6"/>
        <v>3.4240481707625392E-2</v>
      </c>
      <c r="L33" s="7"/>
      <c r="M33" s="8">
        <f t="shared" si="0"/>
        <v>0.79975433207822633</v>
      </c>
      <c r="N33" s="20"/>
      <c r="O33" s="20"/>
      <c r="P33">
        <v>6.7782817667134267</v>
      </c>
      <c r="Q33">
        <v>10.048748802578901</v>
      </c>
      <c r="R33" s="21">
        <f t="shared" si="2"/>
        <v>-3.2704670358654742</v>
      </c>
      <c r="S33">
        <v>9.5206388015213737</v>
      </c>
      <c r="T33">
        <v>10.301644784569808</v>
      </c>
      <c r="U33" s="21">
        <f t="shared" si="7"/>
        <v>-0.78100598304843416</v>
      </c>
      <c r="V33" s="9"/>
      <c r="W33" s="9"/>
      <c r="X33" s="21"/>
      <c r="Y33" s="20">
        <f t="shared" si="18"/>
        <v>0.76119435711060335</v>
      </c>
      <c r="Z33" s="20"/>
      <c r="AA33" s="20"/>
      <c r="AB33">
        <v>152.38609803327148</v>
      </c>
      <c r="AC33">
        <v>179.18588728104331</v>
      </c>
      <c r="AD33" s="7">
        <f t="shared" si="3"/>
        <v>26.799789247771827</v>
      </c>
      <c r="AE33">
        <v>135.02568780248515</v>
      </c>
      <c r="AF33">
        <v>153.2587893674976</v>
      </c>
      <c r="AG33" s="7">
        <f t="shared" si="8"/>
        <v>-18.233101565012447</v>
      </c>
      <c r="AJ33" s="7"/>
      <c r="AK33" s="20">
        <f t="shared" si="27"/>
        <v>1.6803449607921217</v>
      </c>
      <c r="AL33" s="20"/>
      <c r="AM33" s="20"/>
      <c r="AN33">
        <v>220.37</v>
      </c>
      <c r="AO33">
        <v>256.61</v>
      </c>
      <c r="AP33" s="7">
        <f t="shared" si="4"/>
        <v>36.240000000000009</v>
      </c>
      <c r="AQ33">
        <v>217.19</v>
      </c>
      <c r="AR33">
        <v>253</v>
      </c>
      <c r="AS33" s="7">
        <f t="shared" si="9"/>
        <v>35.81</v>
      </c>
      <c r="AV33" s="7"/>
      <c r="AW33" s="20">
        <f t="shared" si="28"/>
        <v>1.1865342163355594E-2</v>
      </c>
      <c r="AX33" s="20"/>
      <c r="AY33" s="8"/>
    </row>
    <row r="34" spans="1:51" x14ac:dyDescent="0.25">
      <c r="A34" s="18" t="s">
        <v>48</v>
      </c>
      <c r="B34">
        <v>2</v>
      </c>
      <c r="C34" t="s">
        <v>18</v>
      </c>
      <c r="F34" s="7"/>
      <c r="G34">
        <v>8.0015713025387747</v>
      </c>
      <c r="H34">
        <v>8.0269247977944289</v>
      </c>
      <c r="I34" s="7">
        <f t="shared" si="6"/>
        <v>2.5353495255654224E-2</v>
      </c>
      <c r="L34" s="7"/>
      <c r="M34" s="8">
        <f>(F33-I34)/F33</f>
        <v>0.85172733155534541</v>
      </c>
      <c r="N34" s="20"/>
      <c r="O34" s="20"/>
      <c r="R34" s="21"/>
      <c r="S34">
        <v>9.3988604665133657</v>
      </c>
      <c r="T34">
        <v>9.9638847948229436</v>
      </c>
      <c r="U34" s="21">
        <f t="shared" si="7"/>
        <v>-0.56502432830957794</v>
      </c>
      <c r="V34" s="9"/>
      <c r="W34" s="9"/>
      <c r="X34" s="21"/>
      <c r="Y34" s="20">
        <f>(R33-U34)/R33</f>
        <v>0.82723436068510814</v>
      </c>
      <c r="Z34" s="20"/>
      <c r="AA34" s="20"/>
      <c r="AD34" s="7"/>
      <c r="AE34">
        <v>136.89821743183907</v>
      </c>
      <c r="AF34">
        <v>156.44760502204531</v>
      </c>
      <c r="AG34" s="7">
        <f t="shared" si="8"/>
        <v>-19.549387590206237</v>
      </c>
      <c r="AJ34" s="7"/>
      <c r="AK34" s="20">
        <f>(AD33-AG34)/AD33</f>
        <v>1.729460497225052</v>
      </c>
      <c r="AL34" s="20"/>
      <c r="AM34" s="20"/>
      <c r="AP34" s="7"/>
      <c r="AQ34">
        <v>216.7</v>
      </c>
      <c r="AR34">
        <v>255.9</v>
      </c>
      <c r="AS34" s="7">
        <f t="shared" si="9"/>
        <v>39.200000000000017</v>
      </c>
      <c r="AV34" s="7"/>
      <c r="AW34" s="20">
        <f>(AP33-AS34)/AP33</f>
        <v>-8.1677704194260681E-2</v>
      </c>
      <c r="AX34" s="20"/>
      <c r="AY34" s="8"/>
    </row>
    <row r="35" spans="1:51" x14ac:dyDescent="0.25">
      <c r="A35" s="18"/>
      <c r="Y35" s="20"/>
      <c r="Z35" s="20"/>
      <c r="AA35" s="20"/>
    </row>
    <row r="36" spans="1:51" x14ac:dyDescent="0.25">
      <c r="A36" s="18"/>
      <c r="E36" s="10" t="s">
        <v>23</v>
      </c>
      <c r="F36" s="11">
        <f>AVERAGE(F10:F33)</f>
        <v>0.27185527097546414</v>
      </c>
      <c r="G36" s="11"/>
      <c r="H36" s="11"/>
      <c r="I36" s="11">
        <f>AVERAGE(I10:I33)</f>
        <v>2.2559555948036689E-2</v>
      </c>
      <c r="J36" s="11"/>
      <c r="K36" s="11"/>
      <c r="L36" s="24">
        <f>AVERAGE(L12:L24)</f>
        <v>1.4772958761113545E-2</v>
      </c>
      <c r="M36" s="13">
        <f>AVERAGE(M10:M34)</f>
        <v>0.9022913757254285</v>
      </c>
      <c r="N36" s="13">
        <f t="shared" ref="N36:O36" si="29">AVERAGE(N10:N34)</f>
        <v>0.94245329111875642</v>
      </c>
      <c r="O36" s="13">
        <f t="shared" si="29"/>
        <v>0.35562993657643216</v>
      </c>
      <c r="Q36" s="10" t="s">
        <v>23</v>
      </c>
      <c r="R36" s="25">
        <f>AVERAGE(R10:R33)</f>
        <v>-4.5277553809163988</v>
      </c>
      <c r="S36" s="11"/>
      <c r="T36" s="11"/>
      <c r="U36" s="25">
        <f>AVERAGE(U10:U33)</f>
        <v>-0.50685472374573626</v>
      </c>
      <c r="V36" s="11"/>
      <c r="W36" s="11"/>
      <c r="X36" s="24">
        <f>AVERAGE(X12:X24)</f>
        <v>-0.33420109145647636</v>
      </c>
      <c r="Y36" s="26">
        <f>AVERAGE(Y10:Y34)</f>
        <v>0.87530636389364513</v>
      </c>
      <c r="Z36" s="26">
        <f t="shared" ref="Z36:AA36" si="30">AVERAGE(Z10:Z34)</f>
        <v>0.92458131376079955</v>
      </c>
      <c r="AA36" s="26">
        <f t="shared" si="30"/>
        <v>0.35317120766881027</v>
      </c>
      <c r="AC36" s="10" t="s">
        <v>23</v>
      </c>
      <c r="AD36" s="11">
        <f>AVERAGE(AD10:AD33)</f>
        <v>39.111707952160103</v>
      </c>
      <c r="AE36" s="11"/>
      <c r="AF36" s="11"/>
      <c r="AG36" s="11">
        <f>AVERAGE(AG10:AG34)</f>
        <v>-20.600798140604354</v>
      </c>
      <c r="AH36" s="11"/>
      <c r="AI36" s="11"/>
      <c r="AJ36" s="24">
        <f>AVERAGE(AJ12:AJ25)</f>
        <v>-37.746114132077473</v>
      </c>
      <c r="AK36" s="26">
        <f>AVERAGE(AK10:AK34)</f>
        <v>1.7233374436610347</v>
      </c>
      <c r="AL36" s="26">
        <f t="shared" ref="AL36:AM36" si="31">AVERAGE(AL10:AL34)</f>
        <v>2.0862985818712265</v>
      </c>
      <c r="AM36" s="26">
        <f t="shared" si="31"/>
        <v>-1.170561479189985</v>
      </c>
      <c r="AO36" s="10" t="s">
        <v>23</v>
      </c>
      <c r="AP36" s="11">
        <f>AVERAGE(AP10:AP33)</f>
        <v>46.45588235294116</v>
      </c>
      <c r="AQ36" s="11"/>
      <c r="AR36" s="11"/>
      <c r="AS36" s="11">
        <f>AVERAGE(AS10:AS34)</f>
        <v>42.6145</v>
      </c>
      <c r="AT36" s="11"/>
      <c r="AU36" s="11"/>
      <c r="AV36" s="24">
        <f>AVERAGE(AV12:AV25)</f>
        <v>29.183076923076911</v>
      </c>
      <c r="AW36" s="13">
        <f>AVERAGE(AW10:AW34)</f>
        <v>9.7016738262458678E-3</v>
      </c>
      <c r="AX36" s="13">
        <f t="shared" ref="AX36:AY36" si="32">AVERAGE(AX10:AX34)</f>
        <v>0.3738001696127754</v>
      </c>
      <c r="AY36" s="13">
        <f t="shared" si="32"/>
        <v>0.38526525595793742</v>
      </c>
    </row>
    <row r="37" spans="1:51" x14ac:dyDescent="0.25">
      <c r="A37" s="18"/>
      <c r="E37" s="14" t="s">
        <v>24</v>
      </c>
      <c r="F37" s="15">
        <f>_xlfn.STDEV.P(F10:F33)</f>
        <v>0.10445763172422841</v>
      </c>
      <c r="G37" s="15"/>
      <c r="H37" s="15"/>
      <c r="I37" s="15">
        <f>_xlfn.STDEV.P(I10:I33)</f>
        <v>9.1717818526363213E-3</v>
      </c>
      <c r="J37" s="15"/>
      <c r="K37" s="15"/>
      <c r="L37" s="27">
        <f>_xlfn.STDEV.P(L12:L24)</f>
        <v>7.7972490383985127E-3</v>
      </c>
      <c r="M37" s="26">
        <f>_xlfn.STDEV.P(M10:M34)</f>
        <v>3.7716360327283531E-2</v>
      </c>
      <c r="N37" s="26">
        <f t="shared" ref="N37:O37" si="33">_xlfn.STDEV.P(N10:N34)</f>
        <v>2.453217724614774E-2</v>
      </c>
      <c r="O37" s="26">
        <f t="shared" si="33"/>
        <v>0.22863137728660915</v>
      </c>
      <c r="Q37" s="14" t="s">
        <v>24</v>
      </c>
      <c r="R37" s="15">
        <f>_xlfn.STDEV.P(R10:R33)</f>
        <v>1.3476765003183979</v>
      </c>
      <c r="S37" s="15"/>
      <c r="T37" s="15"/>
      <c r="U37" s="15">
        <f>_xlfn.STDEV.P(U10:U33)</f>
        <v>0.20128623694139366</v>
      </c>
      <c r="V37" s="15"/>
      <c r="W37" s="15"/>
      <c r="X37" s="27">
        <f>_xlfn.STDEV.P(X12:X24)</f>
        <v>0.17383693205988485</v>
      </c>
      <c r="Y37" s="26">
        <f>_xlfn.STDEV.P(Y10:Y34)</f>
        <v>4.1892122246986546E-2</v>
      </c>
      <c r="Z37" s="26">
        <f t="shared" ref="Z37:AA37" si="34">_xlfn.STDEV.P(Z10:Z34)</f>
        <v>3.468382607869841E-2</v>
      </c>
      <c r="AA37" s="26">
        <f t="shared" si="34"/>
        <v>0.22649422337286793</v>
      </c>
      <c r="AC37" s="14" t="s">
        <v>24</v>
      </c>
      <c r="AD37" s="15">
        <f>_xlfn.STDEV.P(AD10:AD33)</f>
        <v>26.214261294625977</v>
      </c>
      <c r="AE37" s="15"/>
      <c r="AF37" s="15"/>
      <c r="AG37" s="15">
        <f>_xlfn.STDEV.P(AG10:AG34)</f>
        <v>9.1217182323730874</v>
      </c>
      <c r="AH37" s="15"/>
      <c r="AI37" s="15"/>
      <c r="AJ37" s="27">
        <f>_xlfn.STDEV.P(AJ12:AJ25)</f>
        <v>14.591998041874849</v>
      </c>
      <c r="AK37" s="26">
        <f>_xlfn.STDEV.P(AK10:AK34)</f>
        <v>0.34452724485145086</v>
      </c>
      <c r="AL37" s="26">
        <f t="shared" ref="AL37:AM37" si="35">_xlfn.STDEV.P(AL10:AL34)</f>
        <v>0.58605199817384424</v>
      </c>
      <c r="AM37" s="26">
        <f t="shared" si="35"/>
        <v>0.74878221712906656</v>
      </c>
      <c r="AO37" s="14" t="s">
        <v>24</v>
      </c>
      <c r="AP37" s="15">
        <f>_xlfn.STDEV.P(AP10:AP33)</f>
        <v>11.037441124390927</v>
      </c>
      <c r="AQ37" s="15"/>
      <c r="AR37" s="15"/>
      <c r="AS37" s="15">
        <f>_xlfn.STDEV.P(AS10:AS34)</f>
        <v>11.964938142339092</v>
      </c>
      <c r="AT37" s="15"/>
      <c r="AU37" s="15"/>
      <c r="AV37" s="27">
        <f>_xlfn.STDEV.P(AV12:AV25)</f>
        <v>6.6079211028715994</v>
      </c>
      <c r="AW37" s="26">
        <f>_xlfn.STDEV.P(AW10:AW34)</f>
        <v>9.7984726705901207E-2</v>
      </c>
      <c r="AX37" s="26">
        <f t="shared" ref="AX37:AY37" si="36">_xlfn.STDEV.P(AX10:AX34)</f>
        <v>0.13625753638571439</v>
      </c>
      <c r="AY37" s="26">
        <f t="shared" si="36"/>
        <v>0.1397998881492899</v>
      </c>
    </row>
  </sheetData>
  <mergeCells count="20">
    <mergeCell ref="AK7:AL7"/>
    <mergeCell ref="AH8:AJ8"/>
    <mergeCell ref="V8:X8"/>
    <mergeCell ref="AB8:AD8"/>
    <mergeCell ref="AE8:AG8"/>
    <mergeCell ref="D7:L7"/>
    <mergeCell ref="M7:N7"/>
    <mergeCell ref="P7:X7"/>
    <mergeCell ref="Y7:Z7"/>
    <mergeCell ref="AB7:AJ7"/>
    <mergeCell ref="D8:F8"/>
    <mergeCell ref="G8:I8"/>
    <mergeCell ref="J8:L8"/>
    <mergeCell ref="P8:R8"/>
    <mergeCell ref="S8:U8"/>
    <mergeCell ref="AN8:AP8"/>
    <mergeCell ref="AQ8:AS8"/>
    <mergeCell ref="AT8:AV8"/>
    <mergeCell ref="AN7:AV7"/>
    <mergeCell ref="AW7:AX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086BB-7877-4785-B67D-4E749E97420D}">
  <dimension ref="A1:AL27"/>
  <sheetViews>
    <sheetView workbookViewId="0">
      <selection activeCell="A26" sqref="A26"/>
    </sheetView>
  </sheetViews>
  <sheetFormatPr defaultRowHeight="15" x14ac:dyDescent="0.25"/>
  <cols>
    <col min="1" max="1" width="17" customWidth="1"/>
    <col min="3" max="3" width="13.28515625" customWidth="1"/>
    <col min="11" max="11" width="11.28515625" customWidth="1"/>
    <col min="20" max="20" width="11" customWidth="1"/>
    <col min="29" max="29" width="11.5703125" customWidth="1"/>
    <col min="38" max="38" width="12.28515625" customWidth="1"/>
  </cols>
  <sheetData>
    <row r="1" spans="1:38" ht="18" x14ac:dyDescent="0.35">
      <c r="A1" t="s">
        <v>102</v>
      </c>
    </row>
    <row r="2" spans="1:38" ht="16.5" x14ac:dyDescent="0.25">
      <c r="A2" t="s">
        <v>98</v>
      </c>
    </row>
    <row r="3" spans="1:38" x14ac:dyDescent="0.25">
      <c r="A3" t="s">
        <v>104</v>
      </c>
    </row>
    <row r="4" spans="1:38" ht="18" x14ac:dyDescent="0.35">
      <c r="A4" t="s">
        <v>97</v>
      </c>
    </row>
    <row r="5" spans="1:38" ht="18" x14ac:dyDescent="0.35">
      <c r="A5" t="s">
        <v>107</v>
      </c>
    </row>
    <row r="7" spans="1:38" ht="18" x14ac:dyDescent="0.35">
      <c r="D7" s="66" t="s">
        <v>0</v>
      </c>
      <c r="E7" s="67"/>
      <c r="F7" s="67"/>
      <c r="G7" s="67"/>
      <c r="H7" s="67"/>
      <c r="I7" s="68"/>
      <c r="M7" s="66" t="s">
        <v>1</v>
      </c>
      <c r="N7" s="67"/>
      <c r="O7" s="67"/>
      <c r="P7" s="67"/>
      <c r="Q7" s="67"/>
      <c r="R7" s="68"/>
      <c r="S7" s="1"/>
      <c r="T7" s="1"/>
      <c r="V7" s="66" t="s">
        <v>2</v>
      </c>
      <c r="W7" s="67"/>
      <c r="X7" s="67"/>
      <c r="Y7" s="67"/>
      <c r="Z7" s="67"/>
      <c r="AA7" s="68"/>
      <c r="AE7" s="66" t="s">
        <v>3</v>
      </c>
      <c r="AF7" s="67"/>
      <c r="AG7" s="67"/>
      <c r="AH7" s="67"/>
      <c r="AI7" s="67"/>
      <c r="AJ7" s="68"/>
    </row>
    <row r="8" spans="1:38" x14ac:dyDescent="0.25">
      <c r="D8" s="69" t="s">
        <v>4</v>
      </c>
      <c r="E8" s="70"/>
      <c r="F8" s="71"/>
      <c r="G8" s="72" t="s">
        <v>5</v>
      </c>
      <c r="H8" s="73"/>
      <c r="I8" s="74"/>
      <c r="M8" s="69" t="s">
        <v>4</v>
      </c>
      <c r="N8" s="70"/>
      <c r="O8" s="71"/>
      <c r="P8" s="72" t="s">
        <v>5</v>
      </c>
      <c r="Q8" s="73"/>
      <c r="R8" s="74"/>
      <c r="S8" s="28"/>
      <c r="T8" s="28"/>
      <c r="V8" s="69" t="s">
        <v>4</v>
      </c>
      <c r="W8" s="70"/>
      <c r="X8" s="71"/>
      <c r="Y8" s="72" t="s">
        <v>5</v>
      </c>
      <c r="Z8" s="73"/>
      <c r="AA8" s="74"/>
      <c r="AE8" s="69" t="s">
        <v>4</v>
      </c>
      <c r="AF8" s="70"/>
      <c r="AG8" s="71"/>
      <c r="AH8" s="72" t="s">
        <v>5</v>
      </c>
      <c r="AI8" s="73"/>
      <c r="AJ8" s="74"/>
    </row>
    <row r="9" spans="1:38" x14ac:dyDescent="0.25">
      <c r="A9" s="2" t="s">
        <v>6</v>
      </c>
      <c r="B9" s="2" t="s">
        <v>7</v>
      </c>
      <c r="C9" s="2" t="s">
        <v>8</v>
      </c>
      <c r="D9" s="2" t="s">
        <v>9</v>
      </c>
      <c r="E9" s="2" t="s">
        <v>10</v>
      </c>
      <c r="F9" s="3" t="s">
        <v>11</v>
      </c>
      <c r="G9" s="4" t="s">
        <v>9</v>
      </c>
      <c r="H9" s="4" t="s">
        <v>10</v>
      </c>
      <c r="I9" s="3" t="s">
        <v>11</v>
      </c>
      <c r="J9" s="3" t="s">
        <v>12</v>
      </c>
      <c r="K9" s="3" t="s">
        <v>13</v>
      </c>
      <c r="L9" s="4"/>
      <c r="M9" s="4" t="s">
        <v>9</v>
      </c>
      <c r="N9" s="4" t="s">
        <v>10</v>
      </c>
      <c r="O9" s="3" t="s">
        <v>11</v>
      </c>
      <c r="P9" s="4" t="s">
        <v>9</v>
      </c>
      <c r="Q9" s="4" t="s">
        <v>10</v>
      </c>
      <c r="R9" s="3" t="s">
        <v>11</v>
      </c>
      <c r="S9" s="3" t="s">
        <v>12</v>
      </c>
      <c r="T9" s="3" t="s">
        <v>13</v>
      </c>
      <c r="V9" s="2" t="s">
        <v>9</v>
      </c>
      <c r="W9" s="2" t="s">
        <v>10</v>
      </c>
      <c r="X9" s="3" t="s">
        <v>11</v>
      </c>
      <c r="Y9" s="4" t="s">
        <v>9</v>
      </c>
      <c r="Z9" s="4" t="s">
        <v>10</v>
      </c>
      <c r="AA9" s="3" t="s">
        <v>11</v>
      </c>
      <c r="AB9" s="29" t="s">
        <v>12</v>
      </c>
      <c r="AC9" s="3" t="s">
        <v>13</v>
      </c>
      <c r="AE9" s="2" t="s">
        <v>9</v>
      </c>
      <c r="AF9" s="2" t="s">
        <v>10</v>
      </c>
      <c r="AG9" s="3" t="s">
        <v>11</v>
      </c>
      <c r="AH9" s="4" t="s">
        <v>9</v>
      </c>
      <c r="AI9" s="4" t="s">
        <v>10</v>
      </c>
      <c r="AJ9" s="3" t="s">
        <v>11</v>
      </c>
      <c r="AK9" s="7" t="s">
        <v>12</v>
      </c>
      <c r="AL9" s="3" t="s">
        <v>13</v>
      </c>
    </row>
    <row r="10" spans="1:38" x14ac:dyDescent="0.25">
      <c r="A10" s="6" t="s">
        <v>52</v>
      </c>
      <c r="B10">
        <v>1</v>
      </c>
      <c r="C10" t="s">
        <v>18</v>
      </c>
      <c r="D10">
        <v>7.9989610249999998</v>
      </c>
      <c r="E10">
        <v>8.1825935560000005</v>
      </c>
      <c r="F10" s="7">
        <f>E10-D10</f>
        <v>0.18363253100000065</v>
      </c>
      <c r="G10">
        <v>7.9980496900000002</v>
      </c>
      <c r="H10">
        <v>8.0442098469999994</v>
      </c>
      <c r="I10" s="7">
        <f>H10-G10</f>
        <v>4.6160156999999202E-2</v>
      </c>
      <c r="J10">
        <f>(I10-F10)/F10</f>
        <v>-0.74862756207396042</v>
      </c>
      <c r="K10">
        <f>1-(J10*-1)</f>
        <v>0.25137243792603958</v>
      </c>
      <c r="M10">
        <v>6.5675962165113715</v>
      </c>
      <c r="N10">
        <v>10.023951922477924</v>
      </c>
      <c r="O10" s="7">
        <f>M10-N10</f>
        <v>-3.4563557059665522</v>
      </c>
      <c r="P10">
        <v>9.0321294428633756</v>
      </c>
      <c r="Q10">
        <v>10.045008532827957</v>
      </c>
      <c r="R10" s="7">
        <f>P10-Q10</f>
        <v>-1.0128790899645814</v>
      </c>
      <c r="S10">
        <f>(R10-O10)/O10</f>
        <v>-0.70695172137054829</v>
      </c>
      <c r="T10">
        <f>1-(S10*-1)</f>
        <v>0.29304827862945171</v>
      </c>
      <c r="V10">
        <v>140.05821710000001</v>
      </c>
      <c r="W10">
        <v>153.68198390000001</v>
      </c>
      <c r="X10" s="7">
        <f>V10-W10</f>
        <v>-13.623766799999999</v>
      </c>
      <c r="Y10">
        <v>131.96644420000001</v>
      </c>
      <c r="Z10">
        <v>153.6588031</v>
      </c>
      <c r="AA10" s="7">
        <f>Y10-Z10</f>
        <v>-21.692358899999988</v>
      </c>
      <c r="AB10">
        <f>(AA10-X10)/X10</f>
        <v>0.59224384991674917</v>
      </c>
      <c r="AC10">
        <f>1-(AB10*-1)</f>
        <v>1.5922438499167493</v>
      </c>
      <c r="AE10">
        <v>226.04</v>
      </c>
      <c r="AF10">
        <v>264.25</v>
      </c>
      <c r="AG10" s="7">
        <f>AF10-AE10</f>
        <v>38.210000000000008</v>
      </c>
      <c r="AH10">
        <v>227.51</v>
      </c>
      <c r="AI10">
        <v>241.99</v>
      </c>
      <c r="AJ10" s="7">
        <f>AI10-AH10</f>
        <v>14.480000000000018</v>
      </c>
      <c r="AK10">
        <f>(AJ10-AG10)/AG10</f>
        <v>-0.62104161214341758</v>
      </c>
      <c r="AL10">
        <f>1-(AK10*-1)</f>
        <v>0.37895838785658242</v>
      </c>
    </row>
    <row r="11" spans="1:38" x14ac:dyDescent="0.25">
      <c r="A11" s="6" t="s">
        <v>52</v>
      </c>
      <c r="B11">
        <v>2</v>
      </c>
      <c r="C11" t="s">
        <v>18</v>
      </c>
      <c r="D11">
        <v>7.9991020859999997</v>
      </c>
      <c r="E11">
        <v>8.1842494259999903</v>
      </c>
      <c r="F11" s="7">
        <f>E11-D11</f>
        <v>0.18514733999999056</v>
      </c>
      <c r="I11" s="7"/>
      <c r="M11">
        <v>6.5426030836019713</v>
      </c>
      <c r="N11">
        <v>10.020696621914274</v>
      </c>
      <c r="O11" s="7">
        <f>M11-N11</f>
        <v>-3.4780935383123026</v>
      </c>
      <c r="R11" s="7"/>
      <c r="V11">
        <v>138.709869</v>
      </c>
      <c r="W11">
        <v>154.0431336</v>
      </c>
      <c r="X11" s="7">
        <f>V11-W11</f>
        <v>-15.333264600000007</v>
      </c>
      <c r="AA11" s="7"/>
      <c r="AE11">
        <v>226.63</v>
      </c>
      <c r="AF11">
        <v>267.60000000000002</v>
      </c>
      <c r="AG11" s="7">
        <f>AF11-AE11</f>
        <v>40.970000000000027</v>
      </c>
      <c r="AJ11" s="7"/>
    </row>
    <row r="12" spans="1:38" x14ac:dyDescent="0.25">
      <c r="A12" s="6" t="s">
        <v>53</v>
      </c>
      <c r="B12">
        <v>1</v>
      </c>
      <c r="C12" t="s">
        <v>18</v>
      </c>
      <c r="D12">
        <v>8.0014459016118948</v>
      </c>
      <c r="E12">
        <v>8.3145762316019152</v>
      </c>
      <c r="F12" s="7">
        <f>E12-D12</f>
        <v>0.31313032999002033</v>
      </c>
      <c r="G12">
        <v>8.0012494772085336</v>
      </c>
      <c r="H12">
        <v>8.1467545716726164</v>
      </c>
      <c r="I12" s="7">
        <f t="shared" ref="I12:I22" si="0">H12-G12</f>
        <v>0.14550509446408277</v>
      </c>
      <c r="J12">
        <f t="shared" ref="J12:J22" si="1">(I12-F12)/F12</f>
        <v>-0.5353209813028329</v>
      </c>
      <c r="K12">
        <f t="shared" ref="K12:K22" si="2">1-(J12*-1)</f>
        <v>0.4646790186971671</v>
      </c>
      <c r="M12">
        <v>4.8464503553578737</v>
      </c>
      <c r="N12">
        <v>9.9667622451463025</v>
      </c>
      <c r="O12" s="7">
        <f>M12-N12</f>
        <v>-5.1203118897884288</v>
      </c>
      <c r="P12">
        <v>7.1325599120136705</v>
      </c>
      <c r="Q12">
        <v>9.9712710708333852</v>
      </c>
      <c r="R12" s="7">
        <f t="shared" ref="R12:R22" si="3">P12-Q12</f>
        <v>-2.8387111588197147</v>
      </c>
      <c r="S12">
        <f t="shared" ref="S12:S22" si="4">(R12-O12)/O12</f>
        <v>-0.44559799873108702</v>
      </c>
      <c r="T12">
        <f t="shared" ref="T12:T22" si="5">1-(S12*-1)</f>
        <v>0.55440200126891304</v>
      </c>
      <c r="V12">
        <v>125.21996162818957</v>
      </c>
      <c r="W12">
        <v>152.40113193021605</v>
      </c>
      <c r="X12" s="7">
        <f>V12-W12</f>
        <v>-27.181170302026487</v>
      </c>
      <c r="Y12">
        <v>109.86011393863392</v>
      </c>
      <c r="Z12">
        <v>153.34793628068931</v>
      </c>
      <c r="AA12" s="7">
        <f t="shared" ref="AA12:AA22" si="6">Y12-Z12</f>
        <v>-43.487822342055395</v>
      </c>
      <c r="AB12">
        <f t="shared" ref="AB12:AB22" si="7">(AA12-X12)/X12</f>
        <v>0.59992457494786999</v>
      </c>
      <c r="AC12">
        <f t="shared" ref="AC12:AC22" si="8">1-(AB12*-1)</f>
        <v>1.5999245749478699</v>
      </c>
      <c r="AE12">
        <v>226.04</v>
      </c>
      <c r="AF12">
        <v>264.25</v>
      </c>
      <c r="AG12" s="7">
        <f>AF12-AE12</f>
        <v>38.210000000000008</v>
      </c>
      <c r="AH12">
        <v>227.93</v>
      </c>
      <c r="AI12">
        <v>241.99</v>
      </c>
      <c r="AJ12" s="7">
        <f t="shared" ref="AJ12:AJ22" si="9">AI12-AH12</f>
        <v>14.060000000000002</v>
      </c>
      <c r="AK12">
        <f t="shared" ref="AK12:AK22" si="10">(AJ12-AG12)/AG12</f>
        <v>-0.63203349908400941</v>
      </c>
      <c r="AL12">
        <f t="shared" ref="AL12:AL22" si="11">1-(AK12*-1)</f>
        <v>0.36796650091599059</v>
      </c>
    </row>
    <row r="13" spans="1:38" x14ac:dyDescent="0.25">
      <c r="A13" s="6" t="s">
        <v>53</v>
      </c>
      <c r="B13">
        <v>2</v>
      </c>
      <c r="C13" t="s">
        <v>18</v>
      </c>
      <c r="F13" s="7"/>
      <c r="G13">
        <v>8.0008050088967089</v>
      </c>
      <c r="H13">
        <v>8.118353780102499</v>
      </c>
      <c r="I13" s="7">
        <f t="shared" si="0"/>
        <v>0.1175487712057901</v>
      </c>
      <c r="O13" s="7"/>
      <c r="P13">
        <v>7.6145846654940836</v>
      </c>
      <c r="Q13">
        <v>9.9814811537298649</v>
      </c>
      <c r="R13" s="7">
        <f t="shared" si="3"/>
        <v>-2.3668964882357812</v>
      </c>
      <c r="X13" s="7"/>
      <c r="Y13">
        <v>101.7933658730892</v>
      </c>
      <c r="Z13">
        <v>152.37534247913493</v>
      </c>
      <c r="AA13" s="7">
        <f t="shared" si="6"/>
        <v>-50.581976606045728</v>
      </c>
      <c r="AG13" s="7"/>
      <c r="AH13">
        <v>227.51</v>
      </c>
      <c r="AI13">
        <v>241.99</v>
      </c>
      <c r="AJ13" s="7">
        <f t="shared" si="9"/>
        <v>14.480000000000018</v>
      </c>
    </row>
    <row r="14" spans="1:38" x14ac:dyDescent="0.25">
      <c r="A14" s="6">
        <v>44889</v>
      </c>
      <c r="B14">
        <v>1</v>
      </c>
      <c r="C14" t="s">
        <v>18</v>
      </c>
      <c r="D14">
        <v>7.9980311853762496</v>
      </c>
      <c r="E14">
        <v>8.2147307270097922</v>
      </c>
      <c r="F14" s="7">
        <f t="shared" ref="F14:F23" si="12">E14-D14</f>
        <v>0.21669954163354266</v>
      </c>
      <c r="G14">
        <v>7.9982241559629932</v>
      </c>
      <c r="H14">
        <v>8.0709406622295887</v>
      </c>
      <c r="I14" s="7">
        <f t="shared" si="0"/>
        <v>7.2716506266595538E-2</v>
      </c>
      <c r="J14">
        <f t="shared" si="1"/>
        <v>-0.66443627098406455</v>
      </c>
      <c r="K14">
        <f t="shared" si="2"/>
        <v>0.33556372901593545</v>
      </c>
      <c r="M14">
        <v>6.0991494191527469</v>
      </c>
      <c r="N14">
        <v>10.045436544399104</v>
      </c>
      <c r="O14" s="7">
        <f t="shared" ref="O14:O23" si="13">M14-N14</f>
        <v>-3.9462871252463572</v>
      </c>
      <c r="P14">
        <v>8.4929650671669883</v>
      </c>
      <c r="Q14">
        <v>10.040974035050219</v>
      </c>
      <c r="R14" s="7">
        <f t="shared" si="3"/>
        <v>-1.5480089678832307</v>
      </c>
      <c r="S14">
        <f t="shared" si="4"/>
        <v>-0.60773027436857063</v>
      </c>
      <c r="T14">
        <f t="shared" si="5"/>
        <v>0.39226972563142937</v>
      </c>
      <c r="V14">
        <v>127.79805461983945</v>
      </c>
      <c r="W14">
        <v>155.85565896716906</v>
      </c>
      <c r="X14" s="7">
        <f t="shared" ref="X14:X23" si="14">V14-W14</f>
        <v>-28.057604347329615</v>
      </c>
      <c r="Y14">
        <v>112.16907734091706</v>
      </c>
      <c r="Z14">
        <v>156.58006502082708</v>
      </c>
      <c r="AA14" s="7">
        <f t="shared" si="6"/>
        <v>-44.410987679910022</v>
      </c>
      <c r="AB14">
        <f t="shared" si="7"/>
        <v>0.58285030789297743</v>
      </c>
      <c r="AC14">
        <f t="shared" si="8"/>
        <v>1.5828503078929774</v>
      </c>
      <c r="AE14">
        <v>217.54</v>
      </c>
      <c r="AF14">
        <v>263.72000000000003</v>
      </c>
      <c r="AG14" s="7">
        <f t="shared" ref="AG14:AG23" si="15">AF14-AE14</f>
        <v>46.180000000000035</v>
      </c>
      <c r="AH14">
        <v>229.72</v>
      </c>
      <c r="AI14">
        <v>246.53</v>
      </c>
      <c r="AJ14" s="7">
        <f t="shared" si="9"/>
        <v>16.810000000000002</v>
      </c>
      <c r="AK14">
        <f t="shared" si="10"/>
        <v>-0.63598960588999587</v>
      </c>
      <c r="AL14">
        <f t="shared" si="11"/>
        <v>0.36401039411000413</v>
      </c>
    </row>
    <row r="15" spans="1:38" x14ac:dyDescent="0.25">
      <c r="A15" s="6">
        <v>44889</v>
      </c>
      <c r="B15">
        <v>2</v>
      </c>
      <c r="C15" t="s">
        <v>18</v>
      </c>
      <c r="D15">
        <v>8.0008192966019998</v>
      </c>
      <c r="E15">
        <v>8.2026761966239867</v>
      </c>
      <c r="F15" s="7">
        <f t="shared" si="12"/>
        <v>0.20185690002198697</v>
      </c>
      <c r="I15" s="7"/>
      <c r="M15">
        <v>6.2708123267160918</v>
      </c>
      <c r="N15">
        <v>9.9811527818044325</v>
      </c>
      <c r="O15" s="7">
        <f t="shared" si="13"/>
        <v>-3.7103404550883408</v>
      </c>
      <c r="R15" s="7"/>
      <c r="V15">
        <v>130.13663268580839</v>
      </c>
      <c r="W15">
        <v>154.37518560350048</v>
      </c>
      <c r="X15" s="7">
        <f t="shared" si="14"/>
        <v>-24.23855291769209</v>
      </c>
      <c r="AA15" s="7"/>
      <c r="AE15">
        <v>222.79</v>
      </c>
      <c r="AF15">
        <v>268</v>
      </c>
      <c r="AG15" s="7">
        <f t="shared" si="15"/>
        <v>45.210000000000008</v>
      </c>
      <c r="AJ15" s="7"/>
    </row>
    <row r="16" spans="1:38" x14ac:dyDescent="0.25">
      <c r="A16" s="6">
        <v>44893</v>
      </c>
      <c r="B16">
        <v>1</v>
      </c>
      <c r="C16" t="s">
        <v>18</v>
      </c>
      <c r="D16">
        <v>7.9995931735534391</v>
      </c>
      <c r="E16">
        <v>8.1820156757945295</v>
      </c>
      <c r="F16" s="7">
        <f t="shared" si="12"/>
        <v>0.18242250224109036</v>
      </c>
      <c r="G16">
        <v>7.9992177934137292</v>
      </c>
      <c r="H16">
        <v>8.045965238570437</v>
      </c>
      <c r="I16" s="7">
        <f t="shared" si="0"/>
        <v>4.6747445156707812E-2</v>
      </c>
      <c r="J16">
        <f t="shared" si="1"/>
        <v>-0.74374079632497203</v>
      </c>
      <c r="K16">
        <f t="shared" si="2"/>
        <v>0.25625920367502797</v>
      </c>
      <c r="M16">
        <v>6.5763409972230464</v>
      </c>
      <c r="N16">
        <v>10.009371914009513</v>
      </c>
      <c r="O16" s="7">
        <f t="shared" si="13"/>
        <v>-3.4330309167864668</v>
      </c>
      <c r="P16">
        <v>8.9956958123188357</v>
      </c>
      <c r="Q16">
        <v>10.018027201750128</v>
      </c>
      <c r="R16" s="7">
        <f t="shared" si="3"/>
        <v>-1.022331389431292</v>
      </c>
      <c r="S16">
        <f t="shared" si="4"/>
        <v>-0.70220734557547804</v>
      </c>
      <c r="T16">
        <f t="shared" si="5"/>
        <v>0.29779265442452196</v>
      </c>
      <c r="V16">
        <v>139.51427199989328</v>
      </c>
      <c r="W16">
        <v>153.82752225174428</v>
      </c>
      <c r="X16" s="7">
        <f t="shared" si="14"/>
        <v>-14.313250251851002</v>
      </c>
      <c r="Y16">
        <v>127.41420947484158</v>
      </c>
      <c r="Z16">
        <v>153.71728904669044</v>
      </c>
      <c r="AA16" s="7">
        <f t="shared" si="6"/>
        <v>-26.303079571848855</v>
      </c>
      <c r="AB16">
        <f t="shared" si="7"/>
        <v>0.83767342211090856</v>
      </c>
      <c r="AC16">
        <f t="shared" si="8"/>
        <v>1.8376734221109086</v>
      </c>
      <c r="AE16">
        <v>226.04</v>
      </c>
      <c r="AF16">
        <v>264.25</v>
      </c>
      <c r="AG16" s="7">
        <f t="shared" si="15"/>
        <v>38.210000000000008</v>
      </c>
      <c r="AH16">
        <v>227.51</v>
      </c>
      <c r="AI16">
        <v>241.99</v>
      </c>
      <c r="AJ16" s="7">
        <f t="shared" si="9"/>
        <v>14.480000000000018</v>
      </c>
      <c r="AK16">
        <f t="shared" si="10"/>
        <v>-0.62104161214341758</v>
      </c>
      <c r="AL16">
        <f t="shared" si="11"/>
        <v>0.37895838785658242</v>
      </c>
    </row>
    <row r="17" spans="1:38" x14ac:dyDescent="0.25">
      <c r="A17" s="6">
        <v>44893</v>
      </c>
      <c r="B17">
        <v>2</v>
      </c>
      <c r="C17" t="s">
        <v>18</v>
      </c>
      <c r="D17">
        <v>7.9973755881805726</v>
      </c>
      <c r="E17">
        <v>8.1839709216379397</v>
      </c>
      <c r="F17" s="7">
        <f t="shared" si="12"/>
        <v>0.18659533345736712</v>
      </c>
      <c r="I17" s="7"/>
      <c r="M17">
        <v>6.5468000696354123</v>
      </c>
      <c r="N17">
        <v>10.060612268779863</v>
      </c>
      <c r="O17" s="7">
        <f t="shared" si="13"/>
        <v>-3.5138121991444509</v>
      </c>
      <c r="R17" s="7"/>
      <c r="V17">
        <v>138.61844968563591</v>
      </c>
      <c r="W17">
        <v>153.9917672978645</v>
      </c>
      <c r="X17" s="7">
        <f t="shared" si="14"/>
        <v>-15.37331761222859</v>
      </c>
      <c r="AA17" s="7"/>
      <c r="AE17">
        <v>226.63</v>
      </c>
      <c r="AF17">
        <v>267.60000000000002</v>
      </c>
      <c r="AG17" s="7">
        <f t="shared" si="15"/>
        <v>40.970000000000027</v>
      </c>
      <c r="AJ17" s="7"/>
    </row>
    <row r="18" spans="1:38" x14ac:dyDescent="0.25">
      <c r="A18" s="6" t="s">
        <v>49</v>
      </c>
      <c r="B18">
        <v>1</v>
      </c>
      <c r="C18" t="s">
        <v>18</v>
      </c>
      <c r="D18">
        <v>8.0025474316255938</v>
      </c>
      <c r="E18">
        <v>8.2223920437054954</v>
      </c>
      <c r="F18" s="7">
        <f t="shared" si="12"/>
        <v>0.21984461207990158</v>
      </c>
      <c r="G18">
        <v>8.0011175481623056</v>
      </c>
      <c r="H18">
        <v>8.1593516025912081</v>
      </c>
      <c r="I18" s="7">
        <f t="shared" si="0"/>
        <v>0.15823405442890248</v>
      </c>
      <c r="J18">
        <f t="shared" si="1"/>
        <v>-0.28024592946861487</v>
      </c>
      <c r="K18">
        <f t="shared" si="2"/>
        <v>0.71975407053138518</v>
      </c>
      <c r="M18">
        <v>5.9924988076777153</v>
      </c>
      <c r="N18">
        <v>9.9415149141652837</v>
      </c>
      <c r="O18" s="7">
        <f t="shared" si="13"/>
        <v>-3.9490161064875684</v>
      </c>
      <c r="P18">
        <v>6.9286463922030448</v>
      </c>
      <c r="Q18">
        <v>9.9743005822986159</v>
      </c>
      <c r="R18" s="7">
        <f t="shared" si="3"/>
        <v>-3.0456541900955711</v>
      </c>
      <c r="S18">
        <f t="shared" si="4"/>
        <v>-0.22875619952725079</v>
      </c>
      <c r="T18">
        <f t="shared" si="5"/>
        <v>0.77124380047274921</v>
      </c>
      <c r="V18">
        <v>136.16633512306899</v>
      </c>
      <c r="W18">
        <v>153.32747589837984</v>
      </c>
      <c r="X18" s="7">
        <f t="shared" si="14"/>
        <v>-17.161140775310855</v>
      </c>
      <c r="Y18">
        <v>129.36278563726512</v>
      </c>
      <c r="Z18">
        <v>153.53073200368442</v>
      </c>
      <c r="AA18" s="7">
        <f t="shared" si="6"/>
        <v>-24.167946366419301</v>
      </c>
      <c r="AB18">
        <f t="shared" si="7"/>
        <v>0.40829486121277536</v>
      </c>
      <c r="AC18">
        <f t="shared" si="8"/>
        <v>1.4082948612127755</v>
      </c>
      <c r="AE18">
        <v>228.03</v>
      </c>
      <c r="AF18">
        <v>256.08999999999997</v>
      </c>
      <c r="AG18" s="7">
        <f t="shared" si="15"/>
        <v>28.059999999999974</v>
      </c>
      <c r="AH18">
        <v>225.15</v>
      </c>
      <c r="AI18">
        <v>245.08</v>
      </c>
      <c r="AJ18" s="7">
        <f t="shared" si="9"/>
        <v>19.930000000000007</v>
      </c>
      <c r="AK18">
        <f t="shared" si="10"/>
        <v>-0.28973627940128205</v>
      </c>
      <c r="AL18">
        <f t="shared" si="11"/>
        <v>0.7102637205987179</v>
      </c>
    </row>
    <row r="19" spans="1:38" x14ac:dyDescent="0.25">
      <c r="A19" s="6" t="s">
        <v>49</v>
      </c>
      <c r="B19">
        <v>2</v>
      </c>
      <c r="C19" t="s">
        <v>18</v>
      </c>
      <c r="D19">
        <v>7.9943527358219306</v>
      </c>
      <c r="E19">
        <v>8.2133634084873908</v>
      </c>
      <c r="F19" s="7">
        <f t="shared" si="12"/>
        <v>0.21901067266546015</v>
      </c>
      <c r="G19">
        <v>7.9949551409772859</v>
      </c>
      <c r="H19">
        <v>8.1161709453173891</v>
      </c>
      <c r="I19" s="7">
        <f t="shared" si="0"/>
        <v>0.12121580434010326</v>
      </c>
      <c r="J19">
        <f t="shared" si="1"/>
        <v>-0.44653014912537625</v>
      </c>
      <c r="K19">
        <f t="shared" si="2"/>
        <v>0.55346985087462375</v>
      </c>
      <c r="M19">
        <v>6.1183820412111078</v>
      </c>
      <c r="N19">
        <v>10.130882169406295</v>
      </c>
      <c r="O19" s="7">
        <f t="shared" si="13"/>
        <v>-4.0125001281951871</v>
      </c>
      <c r="P19">
        <v>7.6529531503096404</v>
      </c>
      <c r="Q19">
        <v>10.116839474351453</v>
      </c>
      <c r="R19" s="7">
        <f t="shared" si="3"/>
        <v>-2.4638863240418125</v>
      </c>
      <c r="S19">
        <f t="shared" si="4"/>
        <v>-0.38594735319047513</v>
      </c>
      <c r="T19">
        <f t="shared" si="5"/>
        <v>0.61405264680952487</v>
      </c>
      <c r="V19">
        <v>137.90153626696991</v>
      </c>
      <c r="W19">
        <v>153.26512341021785</v>
      </c>
      <c r="X19" s="7">
        <f t="shared" si="14"/>
        <v>-15.363587143247941</v>
      </c>
      <c r="Y19">
        <v>124.70455853180157</v>
      </c>
      <c r="Z19">
        <v>154.21019986393924</v>
      </c>
      <c r="AA19" s="7">
        <f t="shared" si="6"/>
        <v>-29.505641332137671</v>
      </c>
      <c r="AB19">
        <f t="shared" si="7"/>
        <v>0.92049168316169871</v>
      </c>
      <c r="AC19">
        <f t="shared" si="8"/>
        <v>1.9204916831616987</v>
      </c>
      <c r="AE19">
        <v>229.62</v>
      </c>
      <c r="AF19">
        <v>256.64999999999998</v>
      </c>
      <c r="AG19" s="7">
        <f t="shared" si="15"/>
        <v>27.029999999999973</v>
      </c>
      <c r="AH19">
        <v>226.16</v>
      </c>
      <c r="AI19">
        <v>247.12</v>
      </c>
      <c r="AJ19" s="7">
        <f t="shared" si="9"/>
        <v>20.960000000000008</v>
      </c>
      <c r="AK19">
        <f t="shared" si="10"/>
        <v>-0.22456529781723902</v>
      </c>
      <c r="AL19">
        <f t="shared" si="11"/>
        <v>0.775434702182761</v>
      </c>
    </row>
    <row r="20" spans="1:38" x14ac:dyDescent="0.25">
      <c r="A20" s="6" t="s">
        <v>50</v>
      </c>
      <c r="B20">
        <v>1</v>
      </c>
      <c r="C20" t="s">
        <v>18</v>
      </c>
      <c r="D20">
        <v>8.0001235509023569</v>
      </c>
      <c r="E20">
        <v>8.2665872655311805</v>
      </c>
      <c r="F20" s="7">
        <f t="shared" si="12"/>
        <v>0.26646371462882357</v>
      </c>
      <c r="G20">
        <v>7.9961635218104643</v>
      </c>
      <c r="H20">
        <v>8.1084733335588517</v>
      </c>
      <c r="I20" s="7">
        <f t="shared" si="0"/>
        <v>0.11230981174838739</v>
      </c>
      <c r="J20">
        <f t="shared" si="1"/>
        <v>-0.57851742814277063</v>
      </c>
      <c r="K20">
        <f t="shared" si="2"/>
        <v>0.42148257185722937</v>
      </c>
      <c r="M20">
        <v>5.4126847646394358</v>
      </c>
      <c r="N20">
        <v>9.9971555399644245</v>
      </c>
      <c r="O20" s="7">
        <f t="shared" si="13"/>
        <v>-4.5844707753249887</v>
      </c>
      <c r="P20">
        <v>7.7898064385990331</v>
      </c>
      <c r="Q20">
        <v>10.088729508018353</v>
      </c>
      <c r="R20" s="7">
        <f t="shared" si="3"/>
        <v>-2.2989230694193203</v>
      </c>
      <c r="S20">
        <f t="shared" si="4"/>
        <v>-0.49854123145624113</v>
      </c>
      <c r="T20">
        <f t="shared" si="5"/>
        <v>0.50145876854375881</v>
      </c>
      <c r="V20">
        <v>121.47501247058841</v>
      </c>
      <c r="W20">
        <v>155.60757205958495</v>
      </c>
      <c r="X20" s="7">
        <f t="shared" si="14"/>
        <v>-34.132559588996543</v>
      </c>
      <c r="Y20">
        <v>113.67761034524632</v>
      </c>
      <c r="Z20">
        <v>154.81813903290316</v>
      </c>
      <c r="AA20" s="7">
        <f t="shared" si="6"/>
        <v>-41.14052868765684</v>
      </c>
      <c r="AB20">
        <f t="shared" si="7"/>
        <v>0.20531624885581348</v>
      </c>
      <c r="AC20">
        <f t="shared" si="8"/>
        <v>1.2053162488558136</v>
      </c>
      <c r="AE20">
        <v>221.81</v>
      </c>
      <c r="AF20">
        <v>270.52</v>
      </c>
      <c r="AG20" s="7">
        <f t="shared" si="15"/>
        <v>48.70999999999998</v>
      </c>
      <c r="AH20">
        <v>227.13</v>
      </c>
      <c r="AI20">
        <v>246.68</v>
      </c>
      <c r="AJ20" s="7">
        <f t="shared" si="9"/>
        <v>19.550000000000011</v>
      </c>
      <c r="AK20">
        <f t="shared" si="10"/>
        <v>-0.59864504208581359</v>
      </c>
      <c r="AL20">
        <f t="shared" si="11"/>
        <v>0.40135495791418641</v>
      </c>
    </row>
    <row r="21" spans="1:38" x14ac:dyDescent="0.25">
      <c r="A21" s="6" t="s">
        <v>50</v>
      </c>
      <c r="B21">
        <v>2</v>
      </c>
      <c r="C21" t="s">
        <v>18</v>
      </c>
      <c r="D21">
        <v>7.9956305312653289</v>
      </c>
      <c r="E21">
        <v>8.2707531569778254</v>
      </c>
      <c r="F21" s="7">
        <f t="shared" si="12"/>
        <v>0.27512262571249657</v>
      </c>
      <c r="I21" s="7"/>
      <c r="M21">
        <v>5.3610127860561434</v>
      </c>
      <c r="N21">
        <v>10.101118563403064</v>
      </c>
      <c r="O21" s="7">
        <f t="shared" si="13"/>
        <v>-4.7401057773469208</v>
      </c>
      <c r="R21" s="7"/>
      <c r="V21">
        <v>122.75214091881183</v>
      </c>
      <c r="W21">
        <v>155.07649943315238</v>
      </c>
      <c r="X21" s="7">
        <f t="shared" si="14"/>
        <v>-32.324358514340545</v>
      </c>
      <c r="AA21" s="7"/>
      <c r="AE21">
        <v>226.09</v>
      </c>
      <c r="AF21">
        <v>271.07</v>
      </c>
      <c r="AG21" s="7">
        <f t="shared" si="15"/>
        <v>44.97999999999999</v>
      </c>
      <c r="AJ21" s="7"/>
    </row>
    <row r="22" spans="1:38" x14ac:dyDescent="0.25">
      <c r="A22" s="6" t="s">
        <v>51</v>
      </c>
      <c r="B22">
        <v>1</v>
      </c>
      <c r="C22" t="s">
        <v>18</v>
      </c>
      <c r="D22">
        <v>8.0033974967440749</v>
      </c>
      <c r="E22">
        <v>8.1269057219694538</v>
      </c>
      <c r="F22" s="7">
        <f t="shared" si="12"/>
        <v>0.12350822522537896</v>
      </c>
      <c r="G22">
        <v>8.000318539316341</v>
      </c>
      <c r="H22">
        <v>8.0382505454729962</v>
      </c>
      <c r="I22" s="7">
        <f t="shared" si="0"/>
        <v>3.7932006156655262E-2</v>
      </c>
      <c r="J22">
        <f t="shared" si="1"/>
        <v>-0.69287870433376741</v>
      </c>
      <c r="K22">
        <f t="shared" si="2"/>
        <v>0.30712129566623259</v>
      </c>
      <c r="M22">
        <v>7.466108174755318</v>
      </c>
      <c r="N22">
        <v>9.9220749486777393</v>
      </c>
      <c r="O22" s="7">
        <f t="shared" si="13"/>
        <v>-2.4559667739224214</v>
      </c>
      <c r="P22">
        <v>9.1569207287750025</v>
      </c>
      <c r="Q22">
        <v>9.9926680503754035</v>
      </c>
      <c r="R22" s="7">
        <f t="shared" si="3"/>
        <v>-0.83574732160040099</v>
      </c>
      <c r="S22">
        <f t="shared" si="4"/>
        <v>-0.65970739894594344</v>
      </c>
      <c r="T22">
        <f t="shared" si="5"/>
        <v>0.34029260105405656</v>
      </c>
      <c r="V22">
        <v>130.01637911561778</v>
      </c>
      <c r="W22">
        <v>154.38893689240263</v>
      </c>
      <c r="X22" s="7">
        <f t="shared" si="14"/>
        <v>-24.372557776784845</v>
      </c>
      <c r="Y22">
        <v>114.23246428879821</v>
      </c>
      <c r="Z22">
        <v>167.64084161440414</v>
      </c>
      <c r="AA22" s="7">
        <f t="shared" si="6"/>
        <v>-53.408377325605926</v>
      </c>
      <c r="AB22">
        <f t="shared" si="7"/>
        <v>1.1913324737905864</v>
      </c>
      <c r="AC22">
        <f t="shared" si="8"/>
        <v>2.1913324737905864</v>
      </c>
      <c r="AE22">
        <v>217.85</v>
      </c>
      <c r="AF22">
        <v>258.3</v>
      </c>
      <c r="AG22" s="7">
        <f t="shared" si="15"/>
        <v>40.450000000000017</v>
      </c>
      <c r="AH22">
        <v>225.61</v>
      </c>
      <c r="AI22">
        <v>243.16</v>
      </c>
      <c r="AJ22" s="7">
        <f t="shared" si="9"/>
        <v>17.549999999999983</v>
      </c>
      <c r="AK22">
        <f t="shared" si="10"/>
        <v>-0.56613102595797338</v>
      </c>
      <c r="AL22">
        <f t="shared" si="11"/>
        <v>0.43386897404202662</v>
      </c>
    </row>
    <row r="23" spans="1:38" x14ac:dyDescent="0.25">
      <c r="A23" s="6" t="s">
        <v>51</v>
      </c>
      <c r="B23">
        <v>2</v>
      </c>
      <c r="C23" t="s">
        <v>18</v>
      </c>
      <c r="D23">
        <v>7.9994117855995128</v>
      </c>
      <c r="E23">
        <v>8.1349256127057146</v>
      </c>
      <c r="F23" s="7">
        <f t="shared" si="12"/>
        <v>0.13551382710620175</v>
      </c>
      <c r="M23">
        <v>7.3295006432869885</v>
      </c>
      <c r="N23">
        <v>10.013553313425318</v>
      </c>
      <c r="O23" s="7">
        <f t="shared" si="13"/>
        <v>-2.6840526701383292</v>
      </c>
      <c r="V23">
        <v>126.88212719328799</v>
      </c>
      <c r="W23">
        <v>153.73688624157811</v>
      </c>
      <c r="X23" s="7">
        <f t="shared" si="14"/>
        <v>-26.85475904829012</v>
      </c>
      <c r="AE23">
        <v>229.25</v>
      </c>
      <c r="AF23">
        <v>267.82</v>
      </c>
      <c r="AG23" s="7">
        <f t="shared" si="15"/>
        <v>38.569999999999993</v>
      </c>
    </row>
    <row r="25" spans="1:38" x14ac:dyDescent="0.25">
      <c r="E25" s="10" t="s">
        <v>23</v>
      </c>
      <c r="F25" s="11">
        <f>AVERAGE(F10:F23)</f>
        <v>0.20838062736632779</v>
      </c>
      <c r="G25" s="11"/>
      <c r="H25" s="11"/>
      <c r="I25" s="24">
        <f t="shared" ref="I25" si="16">AVERAGE(I10:I23)</f>
        <v>9.5374405640802642E-2</v>
      </c>
      <c r="N25" s="10" t="s">
        <v>23</v>
      </c>
      <c r="O25" s="11">
        <f>AVERAGE(O10:O23)</f>
        <v>-3.7757187739806395</v>
      </c>
      <c r="P25" s="11"/>
      <c r="Q25" s="11"/>
      <c r="R25" s="24">
        <f t="shared" ref="R25" si="17">AVERAGE(R10:R23)</f>
        <v>-1.9370042221657451</v>
      </c>
      <c r="W25" s="10" t="s">
        <v>23</v>
      </c>
      <c r="X25" s="11">
        <f>AVERAGE(X10:X23)</f>
        <v>-22.179222282930667</v>
      </c>
      <c r="Y25" s="11"/>
      <c r="Z25" s="11"/>
      <c r="AA25" s="24">
        <f t="shared" ref="AA25" si="18">AVERAGE(AA10:AA23)</f>
        <v>-37.188746534631086</v>
      </c>
      <c r="AF25" s="10" t="s">
        <v>23</v>
      </c>
      <c r="AG25" s="11">
        <f>AVERAGE(AG10:AG23)</f>
        <v>39.673846153846156</v>
      </c>
      <c r="AH25" s="11"/>
      <c r="AI25" s="11"/>
      <c r="AJ25" s="24">
        <f t="shared" ref="AJ25" si="19">AVERAGE(AJ10:AJ23)</f>
        <v>16.922222222222231</v>
      </c>
    </row>
    <row r="26" spans="1:38" x14ac:dyDescent="0.25">
      <c r="E26" s="14" t="s">
        <v>24</v>
      </c>
      <c r="F26" s="15">
        <f>_xlfn.STDEV.P(F10:F23)</f>
        <v>5.111856215791441E-2</v>
      </c>
      <c r="G26" s="15"/>
      <c r="H26" s="15"/>
      <c r="I26" s="27">
        <f t="shared" ref="I26" si="20">_xlfn.STDEV.P(I10:I23)</f>
        <v>4.2830859825316446E-2</v>
      </c>
      <c r="M26" s="2"/>
      <c r="N26" s="14" t="s">
        <v>24</v>
      </c>
      <c r="O26" s="15">
        <f>_xlfn.STDEV.P(O10:O23)</f>
        <v>0.72438843153672439</v>
      </c>
      <c r="P26" s="15"/>
      <c r="Q26" s="15"/>
      <c r="R26" s="27">
        <f t="shared" ref="R26" si="21">_xlfn.STDEV.P(R10:R23)</f>
        <v>0.79514465717514571</v>
      </c>
      <c r="S26" s="2"/>
      <c r="T26" s="2"/>
      <c r="U26" s="2"/>
      <c r="V26" s="1"/>
      <c r="W26" s="14" t="s">
        <v>24</v>
      </c>
      <c r="X26" s="15">
        <f>_xlfn.STDEV.P(X10:X23)</f>
        <v>6.9955148419707065</v>
      </c>
      <c r="Y26" s="15"/>
      <c r="Z26" s="15"/>
      <c r="AA26" s="27">
        <f t="shared" ref="AA26" si="22">_xlfn.STDEV.P(AA10:AA23)</f>
        <v>11.240392725617504</v>
      </c>
      <c r="AB26" s="2"/>
      <c r="AC26" s="2"/>
      <c r="AD26" s="2"/>
      <c r="AE26" s="2"/>
      <c r="AF26" s="14" t="s">
        <v>24</v>
      </c>
      <c r="AG26" s="15">
        <f>_xlfn.STDEV.P(AG10:AG23)</f>
        <v>6.1340418830071126</v>
      </c>
      <c r="AH26" s="15"/>
      <c r="AI26" s="15"/>
      <c r="AJ26" s="27">
        <f t="shared" ref="AJ26" si="23">_xlfn.STDEV.P(AJ10:AJ23)</f>
        <v>2.5549071641223953</v>
      </c>
      <c r="AK26" s="2"/>
    </row>
    <row r="27" spans="1:38" x14ac:dyDescent="0.25">
      <c r="N27" s="2"/>
      <c r="O27" s="2"/>
      <c r="P27" s="2"/>
      <c r="Q27" s="2"/>
      <c r="U27" s="2"/>
      <c r="V27" s="2"/>
      <c r="W27" s="2"/>
      <c r="X27" s="2"/>
      <c r="AA27" s="2"/>
      <c r="AB27" s="2"/>
      <c r="AC27" s="2"/>
      <c r="AD27" s="2"/>
      <c r="AE27" s="2"/>
      <c r="AH27" s="2"/>
      <c r="AJ27" s="2"/>
      <c r="AK27" s="2"/>
    </row>
  </sheetData>
  <mergeCells count="12">
    <mergeCell ref="D7:I7"/>
    <mergeCell ref="M7:R7"/>
    <mergeCell ref="V7:AA7"/>
    <mergeCell ref="AE7:AJ7"/>
    <mergeCell ref="Y8:AA8"/>
    <mergeCell ref="AE8:AG8"/>
    <mergeCell ref="AH8:AJ8"/>
    <mergeCell ref="D8:F8"/>
    <mergeCell ref="G8:I8"/>
    <mergeCell ref="M8:O8"/>
    <mergeCell ref="P8:R8"/>
    <mergeCell ref="V8:X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6D9A-6F2B-4D56-9816-2A4E34F35A71}">
  <dimension ref="A1:BR38"/>
  <sheetViews>
    <sheetView workbookViewId="0">
      <selection activeCell="G44" sqref="G44"/>
    </sheetView>
  </sheetViews>
  <sheetFormatPr defaultRowHeight="15" x14ac:dyDescent="0.25"/>
  <cols>
    <col min="2" max="2" width="9.5703125" customWidth="1"/>
    <col min="3" max="3" width="12.85546875" customWidth="1"/>
  </cols>
  <sheetData>
    <row r="1" spans="1:70" x14ac:dyDescent="0.25">
      <c r="A1" t="s">
        <v>101</v>
      </c>
    </row>
    <row r="2" spans="1:70" ht="16.5" x14ac:dyDescent="0.25">
      <c r="A2" t="s">
        <v>106</v>
      </c>
    </row>
    <row r="3" spans="1:70" x14ac:dyDescent="0.25">
      <c r="A3" t="s">
        <v>104</v>
      </c>
    </row>
    <row r="4" spans="1:70" ht="18" x14ac:dyDescent="0.35">
      <c r="A4" t="s">
        <v>97</v>
      </c>
    </row>
    <row r="5" spans="1:70" ht="18" x14ac:dyDescent="0.35">
      <c r="A5" t="s">
        <v>105</v>
      </c>
    </row>
    <row r="7" spans="1:70" x14ac:dyDescent="0.25">
      <c r="A7" s="2" t="s">
        <v>75</v>
      </c>
    </row>
    <row r="8" spans="1:70" x14ac:dyDescent="0.25">
      <c r="A8" s="18" t="s">
        <v>76</v>
      </c>
    </row>
    <row r="9" spans="1:70" x14ac:dyDescent="0.25">
      <c r="A9" t="s">
        <v>77</v>
      </c>
    </row>
    <row r="10" spans="1:70" x14ac:dyDescent="0.25">
      <c r="A10" s="2" t="s">
        <v>54</v>
      </c>
    </row>
    <row r="11" spans="1:70" x14ac:dyDescent="0.25">
      <c r="A11" s="18" t="s">
        <v>55</v>
      </c>
    </row>
    <row r="13" spans="1:70" ht="16.5" x14ac:dyDescent="0.25">
      <c r="D13" s="66" t="s">
        <v>0</v>
      </c>
      <c r="E13" s="67"/>
      <c r="F13" s="67"/>
      <c r="G13" s="67"/>
      <c r="H13" s="67"/>
      <c r="I13" s="67"/>
      <c r="J13" s="67"/>
      <c r="K13" s="67"/>
      <c r="L13" s="67"/>
      <c r="M13" s="67"/>
      <c r="N13" s="67"/>
      <c r="O13" s="68"/>
      <c r="U13" s="66" t="s">
        <v>28</v>
      </c>
      <c r="V13" s="67"/>
      <c r="W13" s="67"/>
      <c r="X13" s="67"/>
      <c r="Y13" s="67"/>
      <c r="Z13" s="67"/>
      <c r="AA13" s="67"/>
      <c r="AB13" s="67"/>
      <c r="AC13" s="67"/>
      <c r="AD13" s="67"/>
      <c r="AE13" s="67"/>
      <c r="AF13" s="68"/>
      <c r="AL13" s="66" t="s">
        <v>29</v>
      </c>
      <c r="AM13" s="67"/>
      <c r="AN13" s="67"/>
      <c r="AO13" s="67"/>
      <c r="AP13" s="67"/>
      <c r="AQ13" s="67"/>
      <c r="AR13" s="67"/>
      <c r="AS13" s="67"/>
      <c r="AT13" s="67"/>
      <c r="AU13" s="67"/>
      <c r="AV13" s="67"/>
      <c r="AW13" s="68"/>
      <c r="BC13" s="66" t="s">
        <v>30</v>
      </c>
      <c r="BD13" s="67"/>
      <c r="BE13" s="67"/>
      <c r="BF13" s="67"/>
      <c r="BG13" s="67"/>
      <c r="BH13" s="67"/>
      <c r="BI13" s="67"/>
      <c r="BJ13" s="67"/>
      <c r="BK13" s="67"/>
      <c r="BL13" s="67"/>
      <c r="BM13" s="67"/>
      <c r="BN13" s="68"/>
    </row>
    <row r="14" spans="1:70" x14ac:dyDescent="0.25">
      <c r="D14" s="69" t="s">
        <v>56</v>
      </c>
      <c r="E14" s="70"/>
      <c r="F14" s="71"/>
      <c r="G14" s="72" t="s">
        <v>57</v>
      </c>
      <c r="H14" s="73"/>
      <c r="I14" s="74"/>
      <c r="J14" s="81" t="s">
        <v>58</v>
      </c>
      <c r="K14" s="82"/>
      <c r="L14" s="83"/>
      <c r="M14" s="76" t="s">
        <v>59</v>
      </c>
      <c r="N14" s="77"/>
      <c r="O14" s="78"/>
      <c r="P14" s="66" t="s">
        <v>12</v>
      </c>
      <c r="Q14" s="68"/>
      <c r="R14" s="66" t="s">
        <v>13</v>
      </c>
      <c r="S14" s="68"/>
      <c r="U14" s="69" t="s">
        <v>56</v>
      </c>
      <c r="V14" s="70"/>
      <c r="W14" s="71"/>
      <c r="X14" s="72" t="s">
        <v>57</v>
      </c>
      <c r="Y14" s="73"/>
      <c r="Z14" s="74"/>
      <c r="AA14" s="82" t="s">
        <v>58</v>
      </c>
      <c r="AB14" s="82"/>
      <c r="AC14" s="83"/>
      <c r="AD14" s="76" t="s">
        <v>59</v>
      </c>
      <c r="AE14" s="77"/>
      <c r="AF14" s="78"/>
      <c r="AG14" s="66" t="s">
        <v>12</v>
      </c>
      <c r="AH14" s="68"/>
      <c r="AI14" s="66" t="s">
        <v>13</v>
      </c>
      <c r="AJ14" s="68"/>
      <c r="AL14" s="69" t="s">
        <v>56</v>
      </c>
      <c r="AM14" s="70"/>
      <c r="AN14" s="71"/>
      <c r="AO14" s="72" t="s">
        <v>57</v>
      </c>
      <c r="AP14" s="73"/>
      <c r="AQ14" s="74"/>
      <c r="AR14" s="82" t="s">
        <v>58</v>
      </c>
      <c r="AS14" s="82"/>
      <c r="AT14" s="83"/>
      <c r="AU14" s="76" t="s">
        <v>59</v>
      </c>
      <c r="AV14" s="77"/>
      <c r="AW14" s="78"/>
      <c r="AX14" s="66" t="s">
        <v>12</v>
      </c>
      <c r="AY14" s="68"/>
      <c r="AZ14" s="66" t="s">
        <v>13</v>
      </c>
      <c r="BA14" s="68"/>
      <c r="BC14" s="69" t="s">
        <v>56</v>
      </c>
      <c r="BD14" s="70"/>
      <c r="BE14" s="71"/>
      <c r="BF14" s="72" t="s">
        <v>57</v>
      </c>
      <c r="BG14" s="73"/>
      <c r="BH14" s="74"/>
      <c r="BI14" s="82" t="s">
        <v>58</v>
      </c>
      <c r="BJ14" s="82"/>
      <c r="BK14" s="83"/>
      <c r="BL14" s="76" t="s">
        <v>59</v>
      </c>
      <c r="BM14" s="77"/>
      <c r="BN14" s="78"/>
      <c r="BO14" s="66" t="s">
        <v>12</v>
      </c>
      <c r="BP14" s="68"/>
      <c r="BQ14" s="66" t="s">
        <v>13</v>
      </c>
      <c r="BR14" s="68"/>
    </row>
    <row r="15" spans="1:70" x14ac:dyDescent="0.25">
      <c r="A15" t="s">
        <v>6</v>
      </c>
      <c r="B15" t="s">
        <v>8</v>
      </c>
      <c r="D15" s="2" t="s">
        <v>9</v>
      </c>
      <c r="E15" s="2" t="s">
        <v>10</v>
      </c>
      <c r="F15" s="4" t="s">
        <v>11</v>
      </c>
      <c r="G15" s="4" t="s">
        <v>9</v>
      </c>
      <c r="H15" s="4" t="s">
        <v>10</v>
      </c>
      <c r="I15" s="4" t="s">
        <v>11</v>
      </c>
      <c r="J15" s="4" t="s">
        <v>9</v>
      </c>
      <c r="K15" s="4" t="s">
        <v>10</v>
      </c>
      <c r="L15" s="4" t="s">
        <v>11</v>
      </c>
      <c r="M15" s="4" t="s">
        <v>9</v>
      </c>
      <c r="N15" s="4" t="s">
        <v>10</v>
      </c>
      <c r="O15" s="4" t="s">
        <v>11</v>
      </c>
      <c r="P15" s="2" t="s">
        <v>60</v>
      </c>
      <c r="Q15" s="2" t="s">
        <v>61</v>
      </c>
      <c r="R15" s="2" t="s">
        <v>60</v>
      </c>
      <c r="S15" s="2" t="s">
        <v>61</v>
      </c>
      <c r="U15" s="2" t="s">
        <v>9</v>
      </c>
      <c r="V15" s="2" t="s">
        <v>10</v>
      </c>
      <c r="W15" s="4" t="s">
        <v>11</v>
      </c>
      <c r="X15" s="4" t="s">
        <v>9</v>
      </c>
      <c r="Y15" s="4" t="s">
        <v>10</v>
      </c>
      <c r="Z15" s="4" t="s">
        <v>11</v>
      </c>
      <c r="AA15" s="4" t="s">
        <v>9</v>
      </c>
      <c r="AB15" s="4" t="s">
        <v>10</v>
      </c>
      <c r="AC15" s="4" t="s">
        <v>11</v>
      </c>
      <c r="AD15" s="4" t="s">
        <v>9</v>
      </c>
      <c r="AE15" s="4" t="s">
        <v>10</v>
      </c>
      <c r="AF15" s="4" t="s">
        <v>11</v>
      </c>
      <c r="AG15" s="2" t="s">
        <v>60</v>
      </c>
      <c r="AH15" s="2" t="s">
        <v>61</v>
      </c>
      <c r="AI15" s="2" t="s">
        <v>60</v>
      </c>
      <c r="AJ15" s="2" t="s">
        <v>61</v>
      </c>
      <c r="AL15" s="2" t="s">
        <v>9</v>
      </c>
      <c r="AM15" s="2" t="s">
        <v>10</v>
      </c>
      <c r="AN15" s="4" t="s">
        <v>11</v>
      </c>
      <c r="AO15" s="4" t="s">
        <v>9</v>
      </c>
      <c r="AP15" s="4" t="s">
        <v>10</v>
      </c>
      <c r="AQ15" s="4" t="s">
        <v>11</v>
      </c>
      <c r="AR15" s="4" t="s">
        <v>9</v>
      </c>
      <c r="AS15" s="4" t="s">
        <v>10</v>
      </c>
      <c r="AT15" s="4" t="s">
        <v>11</v>
      </c>
      <c r="AU15" s="4" t="s">
        <v>9</v>
      </c>
      <c r="AV15" s="4" t="s">
        <v>10</v>
      </c>
      <c r="AW15" s="4" t="s">
        <v>11</v>
      </c>
      <c r="AX15" s="2" t="s">
        <v>60</v>
      </c>
      <c r="AY15" s="2" t="s">
        <v>61</v>
      </c>
      <c r="AZ15" s="2" t="s">
        <v>60</v>
      </c>
      <c r="BA15" s="2" t="s">
        <v>61</v>
      </c>
      <c r="BC15" s="2" t="s">
        <v>9</v>
      </c>
      <c r="BD15" s="2" t="s">
        <v>10</v>
      </c>
      <c r="BE15" s="4" t="s">
        <v>11</v>
      </c>
      <c r="BF15" s="4" t="s">
        <v>9</v>
      </c>
      <c r="BG15" s="4" t="s">
        <v>10</v>
      </c>
      <c r="BH15" s="4" t="s">
        <v>11</v>
      </c>
      <c r="BI15" s="4" t="s">
        <v>9</v>
      </c>
      <c r="BJ15" s="4" t="s">
        <v>10</v>
      </c>
      <c r="BK15" s="4" t="s">
        <v>11</v>
      </c>
      <c r="BL15" s="4" t="s">
        <v>9</v>
      </c>
      <c r="BM15" s="4" t="s">
        <v>10</v>
      </c>
      <c r="BN15" s="4" t="s">
        <v>11</v>
      </c>
      <c r="BO15" s="2" t="s">
        <v>60</v>
      </c>
      <c r="BP15" s="2" t="s">
        <v>61</v>
      </c>
      <c r="BQ15" s="2" t="s">
        <v>60</v>
      </c>
      <c r="BR15" s="2" t="s">
        <v>61</v>
      </c>
    </row>
    <row r="16" spans="1:70" x14ac:dyDescent="0.25">
      <c r="A16" s="2" t="s">
        <v>62</v>
      </c>
      <c r="D16" s="2"/>
      <c r="E16" s="2"/>
      <c r="F16" s="4"/>
      <c r="G16" s="4"/>
      <c r="H16" s="4"/>
      <c r="I16" s="4"/>
      <c r="J16" s="4"/>
      <c r="K16" s="4"/>
      <c r="L16" s="4"/>
      <c r="M16" s="4"/>
      <c r="N16" s="4"/>
      <c r="O16" s="4"/>
      <c r="U16" s="2"/>
      <c r="V16" s="2"/>
      <c r="W16" s="4"/>
      <c r="X16" s="4"/>
      <c r="Y16" s="4"/>
      <c r="Z16" s="4"/>
      <c r="AA16" s="4"/>
      <c r="AB16" s="4"/>
      <c r="AC16" s="4"/>
      <c r="AD16" s="4"/>
      <c r="AE16" s="4"/>
      <c r="AF16" s="4"/>
      <c r="AL16" s="2"/>
      <c r="AM16" s="2"/>
      <c r="AN16" s="4"/>
      <c r="AO16" s="4"/>
      <c r="AP16" s="4"/>
      <c r="AQ16" s="4"/>
      <c r="AR16" s="4"/>
      <c r="AS16" s="4"/>
      <c r="AT16" s="4"/>
      <c r="AU16" s="4"/>
      <c r="AV16" s="4"/>
      <c r="AW16" s="4"/>
      <c r="BC16" s="2"/>
      <c r="BD16" s="2"/>
      <c r="BE16" s="4"/>
      <c r="BF16" s="4"/>
      <c r="BG16" s="4"/>
      <c r="BH16" s="4"/>
      <c r="BI16" s="4"/>
      <c r="BJ16" s="4"/>
      <c r="BK16" s="4"/>
      <c r="BL16" s="4"/>
      <c r="BM16" s="4"/>
      <c r="BN16" s="4"/>
    </row>
    <row r="17" spans="1:70" x14ac:dyDescent="0.25">
      <c r="A17" s="18" t="s">
        <v>63</v>
      </c>
      <c r="B17" t="s">
        <v>64</v>
      </c>
      <c r="D17">
        <v>7.9952483497961886</v>
      </c>
      <c r="E17">
        <v>8.3794336753040284</v>
      </c>
      <c r="F17" s="32">
        <f>E17-D17</f>
        <v>0.38418532550783979</v>
      </c>
      <c r="G17">
        <v>7.9943655968912264</v>
      </c>
      <c r="H17">
        <v>8.1345306764710852</v>
      </c>
      <c r="I17" s="32">
        <f>H17-G17</f>
        <v>0.1401650795798588</v>
      </c>
      <c r="M17">
        <v>7.9975175056238701</v>
      </c>
      <c r="N17">
        <v>8.1260561403345566</v>
      </c>
      <c r="O17" s="32">
        <f>N17-M17</f>
        <v>0.12853863471068649</v>
      </c>
      <c r="Q17">
        <f>(O17-I17)/I17</f>
        <v>-8.2948227219092452E-2</v>
      </c>
      <c r="S17">
        <f>1-(Q17*-1)</f>
        <v>0.91705177278090755</v>
      </c>
      <c r="U17">
        <v>4.1741334023537879</v>
      </c>
      <c r="V17">
        <v>10.110011514165066</v>
      </c>
      <c r="W17" s="32">
        <f>U17-V17</f>
        <v>-5.9358781118112782</v>
      </c>
      <c r="X17">
        <v>7.3361689342318224</v>
      </c>
      <c r="Y17">
        <v>10.070371179542551</v>
      </c>
      <c r="Z17" s="32">
        <f>X17-Y17</f>
        <v>-2.7342022453107289</v>
      </c>
      <c r="AD17">
        <v>7.4807279246363088</v>
      </c>
      <c r="AE17">
        <v>10.057325229285118</v>
      </c>
      <c r="AF17" s="32">
        <f>AD17-AE17</f>
        <v>-2.5765973046488089</v>
      </c>
      <c r="AH17">
        <f>(AF17-Z17)/Z17</f>
        <v>-5.7642020056204349E-2</v>
      </c>
      <c r="AJ17">
        <f>1-(AH17*-1)</f>
        <v>0.94235797994379567</v>
      </c>
      <c r="AL17">
        <v>152.39867022058445</v>
      </c>
      <c r="AM17">
        <v>166.29185308800507</v>
      </c>
      <c r="AN17" s="32">
        <f>AM17-AL17</f>
        <v>13.89318286742062</v>
      </c>
      <c r="AO17">
        <v>152.95009615532425</v>
      </c>
      <c r="AP17">
        <v>157.57698678227254</v>
      </c>
      <c r="AQ17" s="32">
        <f>AP17-AO17</f>
        <v>4.6268906269482954</v>
      </c>
      <c r="AU17">
        <v>141.95411762993774</v>
      </c>
      <c r="AV17">
        <v>153.2292911276644</v>
      </c>
      <c r="AW17" s="32">
        <f>AU17-AV17</f>
        <v>-11.275173497726655</v>
      </c>
      <c r="AY17">
        <f>(AW17-AQ17)/AQ17</f>
        <v>-3.4368791931360803</v>
      </c>
      <c r="BA17">
        <f>1-(AY17*-1)</f>
        <v>-2.4368791931360803</v>
      </c>
      <c r="BC17">
        <v>232.6</v>
      </c>
      <c r="BD17">
        <v>299.04000000000002</v>
      </c>
      <c r="BE17" s="32">
        <f>BD17-BC17</f>
        <v>66.440000000000026</v>
      </c>
      <c r="BF17">
        <v>228.95</v>
      </c>
      <c r="BG17">
        <v>262.35000000000002</v>
      </c>
      <c r="BH17" s="32">
        <f>BG17-BF17</f>
        <v>33.400000000000034</v>
      </c>
      <c r="BL17">
        <v>228.46</v>
      </c>
      <c r="BM17">
        <v>256.89</v>
      </c>
      <c r="BN17" s="32">
        <f>BM17-BL17</f>
        <v>28.429999999999978</v>
      </c>
      <c r="BP17">
        <f>(BN17-BH17)/BH17</f>
        <v>-0.14880239520958236</v>
      </c>
      <c r="BR17">
        <f>1-(BP17*-1)</f>
        <v>0.85119760479041762</v>
      </c>
    </row>
    <row r="18" spans="1:70" x14ac:dyDescent="0.25">
      <c r="A18" s="18" t="s">
        <v>65</v>
      </c>
      <c r="B18" t="s">
        <v>64</v>
      </c>
      <c r="D18">
        <v>7.9948281190907089</v>
      </c>
      <c r="E18">
        <v>8.1513305800619058</v>
      </c>
      <c r="F18" s="32">
        <f t="shared" ref="F18:F26" si="0">E18-D18</f>
        <v>0.15650246097119691</v>
      </c>
      <c r="G18">
        <v>7.9945032708928849</v>
      </c>
      <c r="H18">
        <v>8.0989140924005891</v>
      </c>
      <c r="I18" s="32">
        <f t="shared" ref="I18:I26" si="1">H18-G18</f>
        <v>0.1044108215077042</v>
      </c>
      <c r="M18">
        <v>7.9964024302724823</v>
      </c>
      <c r="N18">
        <v>8.0608399080730013</v>
      </c>
      <c r="O18" s="32">
        <f t="shared" ref="O18:O26" si="2">N18-M18</f>
        <v>6.4437477800519005E-2</v>
      </c>
      <c r="Q18">
        <f t="shared" ref="Q18:Q26" si="3">(O18-I18)/I18</f>
        <v>-0.38284675026942172</v>
      </c>
      <c r="S18">
        <f t="shared" ref="S18:S26" si="4">1-(Q18*-1)</f>
        <v>0.61715324973057828</v>
      </c>
      <c r="U18">
        <v>7.0578011787730004</v>
      </c>
      <c r="V18">
        <v>10.119798867193065</v>
      </c>
      <c r="W18" s="32">
        <f t="shared" ref="W18:W26" si="5">U18-V18</f>
        <v>-3.0619976884200648</v>
      </c>
      <c r="X18">
        <v>7.9631685392367952</v>
      </c>
      <c r="Y18">
        <v>10.12171290650099</v>
      </c>
      <c r="Z18" s="32">
        <f t="shared" ref="Z18:Z26" si="6">X18-Y18</f>
        <v>-2.1585443672641951</v>
      </c>
      <c r="AD18">
        <v>8.6928080911829078</v>
      </c>
      <c r="AE18">
        <v>10.083181152891534</v>
      </c>
      <c r="AF18" s="32">
        <f t="shared" ref="AF18:AF26" si="7">AD18-AE18</f>
        <v>-1.3903730617086261</v>
      </c>
      <c r="AH18">
        <f t="shared" ref="AH18:AH26" si="8">(AF18-Z18)/Z18</f>
        <v>-0.355874689075385</v>
      </c>
      <c r="AJ18">
        <f t="shared" ref="AJ18:AJ26" si="9">1-(AH18*-1)</f>
        <v>0.644125310924615</v>
      </c>
      <c r="AL18">
        <v>152.68114278929721</v>
      </c>
      <c r="AM18">
        <v>175.44208460595476</v>
      </c>
      <c r="AN18" s="32">
        <f t="shared" ref="AN18:AN26" si="10">AM18-AL18</f>
        <v>22.760941816657549</v>
      </c>
      <c r="AO18">
        <v>152.38313777811152</v>
      </c>
      <c r="AP18">
        <v>167.14671959940608</v>
      </c>
      <c r="AQ18" s="32">
        <f t="shared" ref="AQ18:AQ26" si="11">AP18-AO18</f>
        <v>14.763581821294565</v>
      </c>
      <c r="AU18">
        <v>135.92979897097524</v>
      </c>
      <c r="AV18">
        <v>153.53667580379903</v>
      </c>
      <c r="AW18" s="32">
        <f t="shared" ref="AW18:AW26" si="12">AU18-AV18</f>
        <v>-17.606876832823787</v>
      </c>
      <c r="AY18">
        <f t="shared" ref="AY18:AY26" si="13">(AW18-AQ18)/AQ18</f>
        <v>-2.1925884277911565</v>
      </c>
      <c r="BA18">
        <f t="shared" ref="BA18:BA26" si="14">1-(AY18*-1)</f>
        <v>-1.1925884277911565</v>
      </c>
      <c r="BC18">
        <v>228.71</v>
      </c>
      <c r="BD18">
        <v>278.45999999999998</v>
      </c>
      <c r="BE18" s="32">
        <f t="shared" ref="BE18:BE26" si="15">BD18-BC18</f>
        <v>49.749999999999972</v>
      </c>
      <c r="BF18">
        <v>238.29</v>
      </c>
      <c r="BG18">
        <v>267.93</v>
      </c>
      <c r="BH18" s="32">
        <f t="shared" ref="BH18:BH26" si="16">BG18-BF18</f>
        <v>29.640000000000015</v>
      </c>
      <c r="BL18">
        <v>241.28</v>
      </c>
      <c r="BM18">
        <v>264.29000000000002</v>
      </c>
      <c r="BN18" s="32">
        <f t="shared" ref="BN18:BN26" si="17">BM18-BL18</f>
        <v>23.010000000000019</v>
      </c>
      <c r="BP18">
        <f t="shared" ref="BP18:BP26" si="18">(BN18-BH18)/BH18</f>
        <v>-0.22368421052631551</v>
      </c>
      <c r="BR18">
        <f t="shared" ref="BR18:BR26" si="19">1-(BP18*-1)</f>
        <v>0.77631578947368451</v>
      </c>
    </row>
    <row r="19" spans="1:70" x14ac:dyDescent="0.25">
      <c r="A19" s="18" t="s">
        <v>66</v>
      </c>
      <c r="B19" t="s">
        <v>64</v>
      </c>
      <c r="D19">
        <v>7.9939810107741494</v>
      </c>
      <c r="E19">
        <v>8.2055679397188914</v>
      </c>
      <c r="F19" s="32">
        <f t="shared" si="0"/>
        <v>0.21158692894474207</v>
      </c>
      <c r="G19">
        <v>8.0025019755425131</v>
      </c>
      <c r="H19">
        <v>8.1062094836188958</v>
      </c>
      <c r="I19" s="32">
        <f t="shared" si="1"/>
        <v>0.10370750807638274</v>
      </c>
      <c r="M19">
        <v>8.0004225095140651</v>
      </c>
      <c r="N19">
        <v>8.0399254655548607</v>
      </c>
      <c r="O19" s="32">
        <f t="shared" si="2"/>
        <v>3.9502956040795567E-2</v>
      </c>
      <c r="Q19">
        <f t="shared" si="3"/>
        <v>-0.61909261177405961</v>
      </c>
      <c r="S19">
        <f t="shared" si="4"/>
        <v>0.38090738822594039</v>
      </c>
      <c r="U19">
        <v>6.2291969212857978</v>
      </c>
      <c r="V19">
        <v>10.139557192799874</v>
      </c>
      <c r="W19" s="32">
        <f t="shared" si="5"/>
        <v>-3.9103602715140759</v>
      </c>
      <c r="X19">
        <v>7.83051843579248</v>
      </c>
      <c r="Y19">
        <v>9.8929240286339226</v>
      </c>
      <c r="Z19" s="32">
        <f t="shared" si="6"/>
        <v>-2.0624055928414426</v>
      </c>
      <c r="AD19">
        <v>9.1216737382305819</v>
      </c>
      <c r="AE19">
        <v>9.9595003732742811</v>
      </c>
      <c r="AF19" s="32">
        <f t="shared" si="7"/>
        <v>-0.83782663504369914</v>
      </c>
      <c r="AH19">
        <f t="shared" si="8"/>
        <v>-0.59376243065293555</v>
      </c>
      <c r="AJ19">
        <f t="shared" si="9"/>
        <v>0.40623756934706445</v>
      </c>
      <c r="AL19">
        <v>151.90125019598608</v>
      </c>
      <c r="AM19">
        <v>177.54734868520544</v>
      </c>
      <c r="AN19" s="32">
        <f t="shared" si="10"/>
        <v>25.646098489219355</v>
      </c>
      <c r="AO19">
        <v>150.96220635400022</v>
      </c>
      <c r="AP19">
        <v>167.68714028055754</v>
      </c>
      <c r="AQ19" s="32">
        <f t="shared" si="11"/>
        <v>16.724933926557327</v>
      </c>
      <c r="AU19">
        <v>129.5848902779687</v>
      </c>
      <c r="AV19">
        <v>153.84097796929046</v>
      </c>
      <c r="AW19" s="32">
        <f t="shared" si="12"/>
        <v>-24.256087691321767</v>
      </c>
      <c r="AY19">
        <f t="shared" si="13"/>
        <v>-2.4502949786130879</v>
      </c>
      <c r="BA19">
        <f t="shared" si="14"/>
        <v>-1.4502949786130879</v>
      </c>
      <c r="BC19">
        <v>227.57</v>
      </c>
      <c r="BD19">
        <v>279.10000000000002</v>
      </c>
      <c r="BE19" s="32">
        <f t="shared" si="15"/>
        <v>51.53000000000003</v>
      </c>
      <c r="BF19">
        <v>227.24</v>
      </c>
      <c r="BG19">
        <v>253.94</v>
      </c>
      <c r="BH19" s="32">
        <f t="shared" si="16"/>
        <v>26.699999999999989</v>
      </c>
      <c r="BL19">
        <v>225.76</v>
      </c>
      <c r="BM19">
        <v>245.66</v>
      </c>
      <c r="BN19" s="32">
        <f t="shared" si="17"/>
        <v>19.900000000000006</v>
      </c>
      <c r="BP19">
        <f t="shared" si="18"/>
        <v>-0.25468164794007436</v>
      </c>
      <c r="BR19">
        <f t="shared" si="19"/>
        <v>0.74531835205992558</v>
      </c>
    </row>
    <row r="20" spans="1:70" x14ac:dyDescent="0.25">
      <c r="A20" s="18" t="s">
        <v>67</v>
      </c>
      <c r="B20" t="s">
        <v>64</v>
      </c>
      <c r="D20">
        <v>7.9976056864502816</v>
      </c>
      <c r="E20">
        <v>8.1583562742080069</v>
      </c>
      <c r="F20" s="32">
        <f t="shared" si="0"/>
        <v>0.16075058775772533</v>
      </c>
      <c r="G20">
        <v>8.0000715626744245</v>
      </c>
      <c r="H20">
        <v>8.0713809854033123</v>
      </c>
      <c r="I20" s="32">
        <f t="shared" si="1"/>
        <v>7.1309422728887739E-2</v>
      </c>
      <c r="M20">
        <v>8.000754765488896</v>
      </c>
      <c r="N20">
        <v>8.0547840603487639</v>
      </c>
      <c r="O20" s="32">
        <f t="shared" si="2"/>
        <v>5.402929485986796E-2</v>
      </c>
      <c r="Q20">
        <f t="shared" si="3"/>
        <v>-0.24232600977177071</v>
      </c>
      <c r="S20">
        <f t="shared" si="4"/>
        <v>0.75767399022822923</v>
      </c>
      <c r="U20">
        <v>6.9445438702567008</v>
      </c>
      <c r="V20">
        <v>10.055283358487328</v>
      </c>
      <c r="W20" s="32">
        <f t="shared" si="5"/>
        <v>-3.1107394882306272</v>
      </c>
      <c r="X20">
        <v>8.484358570082172</v>
      </c>
      <c r="Y20">
        <v>9.9983523442799243</v>
      </c>
      <c r="Z20" s="32">
        <f t="shared" si="6"/>
        <v>-1.5139937741977523</v>
      </c>
      <c r="AD20">
        <v>8.8148705654699171</v>
      </c>
      <c r="AE20">
        <v>9.9033479742903019</v>
      </c>
      <c r="AF20" s="32">
        <f t="shared" si="7"/>
        <v>-1.0884774088203848</v>
      </c>
      <c r="AH20">
        <f t="shared" si="8"/>
        <v>-0.28105555823889938</v>
      </c>
      <c r="AJ20">
        <f t="shared" si="9"/>
        <v>0.71894444176110062</v>
      </c>
      <c r="AL20">
        <v>149.74716525637962</v>
      </c>
      <c r="AM20">
        <v>181.6283821786094</v>
      </c>
      <c r="AN20" s="32">
        <f t="shared" si="10"/>
        <v>31.881216922229783</v>
      </c>
      <c r="AO20">
        <v>150.62026819046494</v>
      </c>
      <c r="AP20">
        <v>167.66824925388261</v>
      </c>
      <c r="AQ20" s="32">
        <f t="shared" si="11"/>
        <v>17.047981063417666</v>
      </c>
      <c r="AU20">
        <v>142.54339043694043</v>
      </c>
      <c r="AV20">
        <v>154.39421527331041</v>
      </c>
      <c r="AW20" s="32">
        <f t="shared" si="12"/>
        <v>-11.850824836369981</v>
      </c>
      <c r="AY20">
        <f t="shared" si="13"/>
        <v>-1.6951453542965285</v>
      </c>
      <c r="BA20">
        <f t="shared" si="14"/>
        <v>-0.69514535429652846</v>
      </c>
      <c r="BC20">
        <v>224.26</v>
      </c>
      <c r="BD20">
        <v>262.38</v>
      </c>
      <c r="BE20" s="32">
        <f t="shared" si="15"/>
        <v>38.120000000000005</v>
      </c>
      <c r="BF20">
        <v>223.35</v>
      </c>
      <c r="BG20">
        <v>245.86</v>
      </c>
      <c r="BH20" s="32">
        <f t="shared" si="16"/>
        <v>22.510000000000019</v>
      </c>
      <c r="BL20">
        <v>225.98</v>
      </c>
      <c r="BM20">
        <v>248.84</v>
      </c>
      <c r="BN20" s="32">
        <f t="shared" si="17"/>
        <v>22.860000000000014</v>
      </c>
      <c r="BP20">
        <f t="shared" si="18"/>
        <v>1.554864504664567E-2</v>
      </c>
      <c r="BR20">
        <f t="shared" si="19"/>
        <v>1.0155486450466458</v>
      </c>
    </row>
    <row r="21" spans="1:70" x14ac:dyDescent="0.25">
      <c r="A21" s="19" t="s">
        <v>68</v>
      </c>
      <c r="F21" s="32"/>
      <c r="I21" s="32"/>
      <c r="O21" s="32"/>
      <c r="W21" s="32"/>
      <c r="Z21" s="32"/>
      <c r="AF21" s="32"/>
      <c r="AN21" s="32"/>
      <c r="AQ21" s="32"/>
      <c r="AW21" s="32"/>
      <c r="BE21" s="32"/>
      <c r="BH21" s="32"/>
      <c r="BN21" s="32"/>
    </row>
    <row r="22" spans="1:70" x14ac:dyDescent="0.25">
      <c r="A22" s="18" t="s">
        <v>69</v>
      </c>
      <c r="B22" t="s">
        <v>70</v>
      </c>
      <c r="D22">
        <v>7.9977005294048009</v>
      </c>
      <c r="E22">
        <v>8.3323199837626643</v>
      </c>
      <c r="F22" s="32">
        <f t="shared" si="0"/>
        <v>0.33461945435786333</v>
      </c>
      <c r="G22">
        <v>8.0023032390101978</v>
      </c>
      <c r="H22">
        <v>8.1554439795003635</v>
      </c>
      <c r="I22" s="32">
        <f t="shared" si="1"/>
        <v>0.15314074049016568</v>
      </c>
      <c r="J22">
        <v>7.9998549633814253</v>
      </c>
      <c r="K22">
        <v>8.1097560069685226</v>
      </c>
      <c r="L22" s="32">
        <f>K22-J22</f>
        <v>0.10990104358709729</v>
      </c>
      <c r="M22">
        <v>7.9995290463948034</v>
      </c>
      <c r="N22">
        <v>8.1016444429409873</v>
      </c>
      <c r="O22" s="32">
        <f t="shared" si="2"/>
        <v>0.10211539654618385</v>
      </c>
      <c r="P22">
        <f>(L22-F22)/F22</f>
        <v>-0.67156409420965069</v>
      </c>
      <c r="Q22">
        <f t="shared" si="3"/>
        <v>-0.33319248542655805</v>
      </c>
      <c r="R22">
        <f>1-(P22*-1)</f>
        <v>0.32843590579034931</v>
      </c>
      <c r="S22">
        <f t="shared" si="4"/>
        <v>0.66680751457344201</v>
      </c>
      <c r="U22">
        <v>4.6524318076154794</v>
      </c>
      <c r="V22">
        <v>10.053087685513953</v>
      </c>
      <c r="W22" s="32">
        <f t="shared" si="5"/>
        <v>-5.4006558778984735</v>
      </c>
      <c r="X22">
        <v>6.991269127017719</v>
      </c>
      <c r="Y22">
        <v>9.9471063440775964</v>
      </c>
      <c r="Z22" s="32">
        <f t="shared" si="6"/>
        <v>-2.9558372170598775</v>
      </c>
      <c r="AA22">
        <v>7.7668334621152475</v>
      </c>
      <c r="AB22">
        <v>10.003340149264325</v>
      </c>
      <c r="AC22" s="32">
        <f>AA22-AB22</f>
        <v>-2.2365066871490775</v>
      </c>
      <c r="AD22">
        <v>7.9132622195256017</v>
      </c>
      <c r="AE22">
        <v>10.010849989367461</v>
      </c>
      <c r="AF22" s="32">
        <f t="shared" si="7"/>
        <v>-2.0975877698418595</v>
      </c>
      <c r="AG22">
        <f>(AC22-W22)/W22</f>
        <v>-0.58588239322899482</v>
      </c>
      <c r="AH22">
        <f t="shared" si="8"/>
        <v>-0.29035748053531329</v>
      </c>
      <c r="AI22">
        <f>1-(AG22*-1)</f>
        <v>0.41411760677100518</v>
      </c>
      <c r="AJ22">
        <f t="shared" si="9"/>
        <v>0.70964251946468671</v>
      </c>
      <c r="AL22">
        <v>152.54050237610028</v>
      </c>
      <c r="AM22">
        <v>252.3030608940887</v>
      </c>
      <c r="AN22" s="32">
        <f t="shared" si="10"/>
        <v>99.762558517988424</v>
      </c>
      <c r="AO22">
        <v>158.33277958453627</v>
      </c>
      <c r="AP22">
        <v>191.66458866946212</v>
      </c>
      <c r="AQ22" s="32">
        <f t="shared" si="11"/>
        <v>33.331809084925851</v>
      </c>
      <c r="AR22">
        <v>125.28593068347425</v>
      </c>
      <c r="AS22">
        <v>155.28091212723689</v>
      </c>
      <c r="AT22" s="32">
        <f>AR22-AS22</f>
        <v>-29.99498144376264</v>
      </c>
      <c r="AU22">
        <v>128.40134933174136</v>
      </c>
      <c r="AV22">
        <v>154.81229635364076</v>
      </c>
      <c r="AW22" s="32">
        <f t="shared" si="12"/>
        <v>-26.410947021899403</v>
      </c>
      <c r="AX22">
        <f>(AT22-AN22)/AN22</f>
        <v>-1.3006637148179612</v>
      </c>
      <c r="AY22">
        <f t="shared" si="13"/>
        <v>-1.7923646434733609</v>
      </c>
      <c r="AZ22">
        <f>1-(AX22*-1)</f>
        <v>-0.30066371481796117</v>
      </c>
      <c r="BA22">
        <f t="shared" si="14"/>
        <v>-0.79236464347336089</v>
      </c>
      <c r="BC22">
        <v>221.91044040000003</v>
      </c>
      <c r="BD22">
        <v>267.62880000000001</v>
      </c>
      <c r="BE22" s="32">
        <f t="shared" si="15"/>
        <v>45.718359599999985</v>
      </c>
      <c r="BF22">
        <v>221.56071</v>
      </c>
      <c r="BG22">
        <v>240.02530000000002</v>
      </c>
      <c r="BH22" s="32">
        <f t="shared" si="16"/>
        <v>18.464590000000015</v>
      </c>
      <c r="BI22">
        <v>222.04219600000002</v>
      </c>
      <c r="BJ22">
        <v>247.97810000000001</v>
      </c>
      <c r="BK22" s="32">
        <f>BJ22-BI22</f>
        <v>25.935903999999994</v>
      </c>
      <c r="BL22">
        <v>221.98990600000002</v>
      </c>
      <c r="BM22">
        <v>241.02200000000002</v>
      </c>
      <c r="BN22" s="32">
        <f t="shared" si="17"/>
        <v>19.032094000000001</v>
      </c>
      <c r="BO22">
        <f>(BK22-BE22)/BE22</f>
        <v>-0.4327026554119846</v>
      </c>
      <c r="BP22">
        <f t="shared" si="18"/>
        <v>3.073471980693776E-2</v>
      </c>
      <c r="BQ22">
        <f>1-(BO22*-1)</f>
        <v>0.5672973445880154</v>
      </c>
      <c r="BR22">
        <f t="shared" si="19"/>
        <v>1.0307347198069379</v>
      </c>
    </row>
    <row r="23" spans="1:70" x14ac:dyDescent="0.25">
      <c r="A23" s="18" t="s">
        <v>71</v>
      </c>
      <c r="B23" t="s">
        <v>70</v>
      </c>
      <c r="D23">
        <v>7.9982025269353727</v>
      </c>
      <c r="E23">
        <v>8.2232856045870477</v>
      </c>
      <c r="F23" s="32">
        <f t="shared" si="0"/>
        <v>0.22508307765167501</v>
      </c>
      <c r="G23">
        <v>7.9968749657493703</v>
      </c>
      <c r="H23">
        <v>8.084120643404427</v>
      </c>
      <c r="I23" s="32">
        <f t="shared" si="1"/>
        <v>8.7245677655056753E-2</v>
      </c>
      <c r="J23">
        <v>7.9986539502393317</v>
      </c>
      <c r="K23">
        <v>8.0730816230570177</v>
      </c>
      <c r="L23" s="32">
        <f t="shared" ref="L23:L26" si="20">K23-J23</f>
        <v>7.442767281768603E-2</v>
      </c>
      <c r="M23">
        <v>8.001664408098371</v>
      </c>
      <c r="N23">
        <v>8.0423568628114275</v>
      </c>
      <c r="O23" s="32">
        <f t="shared" si="2"/>
        <v>4.0692454713056492E-2</v>
      </c>
      <c r="P23">
        <f t="shared" ref="P23:P26" si="21">(L23-F23)/F23</f>
        <v>-0.66933243674202014</v>
      </c>
      <c r="Q23">
        <f t="shared" si="3"/>
        <v>-0.53358772827758583</v>
      </c>
      <c r="R23">
        <f t="shared" ref="R23:R26" si="22">1-(P23*-1)</f>
        <v>0.33066756325797986</v>
      </c>
      <c r="S23">
        <f t="shared" si="4"/>
        <v>0.46641227172241417</v>
      </c>
      <c r="U23">
        <v>5.9801819169336268</v>
      </c>
      <c r="V23">
        <v>10.025002391331764</v>
      </c>
      <c r="W23" s="32">
        <f t="shared" si="5"/>
        <v>-4.0448204743981373</v>
      </c>
      <c r="X23">
        <v>8.2390920807689909</v>
      </c>
      <c r="Y23">
        <v>10.072216082298155</v>
      </c>
      <c r="Z23" s="32">
        <f t="shared" si="6"/>
        <v>-1.8331240015291641</v>
      </c>
      <c r="AA23">
        <v>8.4511999497193102</v>
      </c>
      <c r="AB23">
        <v>10.031042022013782</v>
      </c>
      <c r="AC23" s="32">
        <f t="shared" ref="AC23:AC26" si="23">AA23-AB23</f>
        <v>-1.5798420722944719</v>
      </c>
      <c r="AD23">
        <v>9.0707487410038077</v>
      </c>
      <c r="AE23">
        <v>9.9617489315451433</v>
      </c>
      <c r="AF23" s="32">
        <f t="shared" si="7"/>
        <v>-0.89100019054133561</v>
      </c>
      <c r="AG23">
        <f t="shared" ref="AG23:AG26" si="24">(AC23-W23)/W23</f>
        <v>-0.60941602172601994</v>
      </c>
      <c r="AH23">
        <f t="shared" si="8"/>
        <v>-0.51394439776137524</v>
      </c>
      <c r="AI23">
        <f t="shared" ref="AI23:AI26" si="25">1-(AG23*-1)</f>
        <v>0.39058397827398006</v>
      </c>
      <c r="AJ23">
        <f t="shared" si="9"/>
        <v>0.48605560223862476</v>
      </c>
      <c r="AL23">
        <v>147.08160220524192</v>
      </c>
      <c r="AM23">
        <v>190.58141242378846</v>
      </c>
      <c r="AN23" s="32">
        <f t="shared" si="10"/>
        <v>43.499810218546543</v>
      </c>
      <c r="AO23">
        <v>155.9792432399372</v>
      </c>
      <c r="AP23">
        <v>181.18262319839531</v>
      </c>
      <c r="AQ23" s="32">
        <f t="shared" si="11"/>
        <v>25.2033799584581</v>
      </c>
      <c r="AR23">
        <v>78.751212417470668</v>
      </c>
      <c r="AS23">
        <v>152.676838942004</v>
      </c>
      <c r="AT23" s="32">
        <f t="shared" ref="AT23:AT26" si="26">AR23-AS23</f>
        <v>-73.925626524533328</v>
      </c>
      <c r="AU23">
        <v>112.65690414911741</v>
      </c>
      <c r="AV23">
        <v>153.1401318204598</v>
      </c>
      <c r="AW23" s="32">
        <f t="shared" si="12"/>
        <v>-40.483227671342391</v>
      </c>
      <c r="AX23">
        <f t="shared" ref="AX23:AX26" si="27">(AT23-AN23)/AN23</f>
        <v>-2.6994471045534461</v>
      </c>
      <c r="AY23">
        <f t="shared" si="13"/>
        <v>-2.6062618481358277</v>
      </c>
      <c r="AZ23">
        <f t="shared" ref="AZ23:AZ26" si="28">1-(AX23*-1)</f>
        <v>-1.6994471045534461</v>
      </c>
      <c r="BA23">
        <f t="shared" si="14"/>
        <v>-1.6062618481358277</v>
      </c>
      <c r="BB23" s="31"/>
      <c r="BC23" s="33">
        <v>232.6</v>
      </c>
      <c r="BD23" s="33">
        <v>299.04000000000002</v>
      </c>
      <c r="BE23" s="34">
        <f t="shared" si="15"/>
        <v>66.440000000000026</v>
      </c>
      <c r="BF23" s="33">
        <v>225.1213942</v>
      </c>
      <c r="BG23" s="33">
        <v>233.86590000000001</v>
      </c>
      <c r="BH23" s="34">
        <f t="shared" si="16"/>
        <v>8.7445058000000131</v>
      </c>
      <c r="BI23" s="33">
        <v>228.95</v>
      </c>
      <c r="BJ23" s="33">
        <v>262.35000000000002</v>
      </c>
      <c r="BK23" s="34">
        <f t="shared" ref="BK23:BK26" si="29">BJ23-BI23</f>
        <v>33.400000000000034</v>
      </c>
      <c r="BL23">
        <v>225.45487500000002</v>
      </c>
      <c r="BM23">
        <v>232.87966</v>
      </c>
      <c r="BN23" s="32">
        <f t="shared" si="17"/>
        <v>7.4247849999999858</v>
      </c>
      <c r="BO23">
        <f t="shared" ref="BO23:BO26" si="30">(BK23-BE23)/BE23</f>
        <v>-0.49729078868151683</v>
      </c>
      <c r="BP23">
        <f t="shared" si="18"/>
        <v>-0.15091999824621596</v>
      </c>
      <c r="BQ23">
        <f t="shared" ref="BQ23:BQ26" si="31">1-(BO23*-1)</f>
        <v>0.50270921131848323</v>
      </c>
      <c r="BR23">
        <f t="shared" si="19"/>
        <v>0.84908000175378406</v>
      </c>
    </row>
    <row r="24" spans="1:70" x14ac:dyDescent="0.25">
      <c r="A24" s="18" t="s">
        <v>72</v>
      </c>
      <c r="B24" t="s">
        <v>70</v>
      </c>
      <c r="D24">
        <v>7.997634030749456</v>
      </c>
      <c r="E24">
        <v>8.2807870845525446</v>
      </c>
      <c r="F24" s="32">
        <f t="shared" si="0"/>
        <v>0.28315305380308864</v>
      </c>
      <c r="G24">
        <v>7.9984070970688226</v>
      </c>
      <c r="H24">
        <v>8.1211906500008464</v>
      </c>
      <c r="I24" s="32">
        <f t="shared" si="1"/>
        <v>0.12278355293202381</v>
      </c>
      <c r="J24">
        <v>7.9997750181824347</v>
      </c>
      <c r="K24">
        <v>8.051035887894729</v>
      </c>
      <c r="L24" s="32">
        <f t="shared" si="20"/>
        <v>5.1260869712294266E-2</v>
      </c>
      <c r="M24">
        <v>8.000136158516991</v>
      </c>
      <c r="N24">
        <v>8.0196267916039456</v>
      </c>
      <c r="O24" s="32">
        <f t="shared" si="2"/>
        <v>1.9490633086954645E-2</v>
      </c>
      <c r="P24">
        <f t="shared" si="21"/>
        <v>-0.81896409371610634</v>
      </c>
      <c r="Q24">
        <f t="shared" si="3"/>
        <v>-0.84126022890260255</v>
      </c>
      <c r="R24">
        <f t="shared" si="22"/>
        <v>0.18103590628389366</v>
      </c>
      <c r="S24">
        <f t="shared" si="4"/>
        <v>0.15873977109739745</v>
      </c>
      <c r="U24">
        <v>5.2385719774174921</v>
      </c>
      <c r="V24">
        <v>10.054627120217537</v>
      </c>
      <c r="W24" s="32">
        <f t="shared" si="5"/>
        <v>-4.8160551428000451</v>
      </c>
      <c r="X24">
        <v>7.5650072748972219</v>
      </c>
      <c r="Y24">
        <v>10.036745291335015</v>
      </c>
      <c r="Z24" s="32">
        <f t="shared" si="6"/>
        <v>-2.4717380164377927</v>
      </c>
      <c r="AA24">
        <v>8.8912764182043915</v>
      </c>
      <c r="AB24">
        <v>10.005181739850972</v>
      </c>
      <c r="AC24" s="32">
        <f t="shared" si="23"/>
        <v>-1.1139053216465804</v>
      </c>
      <c r="AD24">
        <v>9.5581360597438767</v>
      </c>
      <c r="AE24">
        <v>9.9968653256967368</v>
      </c>
      <c r="AF24" s="32">
        <f t="shared" si="7"/>
        <v>-0.4387292659528601</v>
      </c>
      <c r="AG24">
        <f t="shared" si="24"/>
        <v>-0.76871001501885672</v>
      </c>
      <c r="AH24">
        <f t="shared" si="8"/>
        <v>-0.82250171214134349</v>
      </c>
      <c r="AI24">
        <f t="shared" si="25"/>
        <v>0.23128998498114328</v>
      </c>
      <c r="AJ24">
        <f t="shared" si="9"/>
        <v>0.17749828785865651</v>
      </c>
      <c r="AL24">
        <v>150.23029865164995</v>
      </c>
      <c r="AM24">
        <v>191.45303632502018</v>
      </c>
      <c r="AN24" s="32">
        <f t="shared" si="10"/>
        <v>41.222737673370233</v>
      </c>
      <c r="AO24">
        <v>150.51395087746002</v>
      </c>
      <c r="AP24">
        <v>172.73550117236485</v>
      </c>
      <c r="AQ24" s="32">
        <f t="shared" si="11"/>
        <v>22.22155029490483</v>
      </c>
      <c r="AR24">
        <v>101.68563017180422</v>
      </c>
      <c r="AS24">
        <v>153.72693765884785</v>
      </c>
      <c r="AT24" s="32">
        <f t="shared" si="26"/>
        <v>-52.041307487043625</v>
      </c>
      <c r="AU24">
        <v>99.466857852145722</v>
      </c>
      <c r="AV24">
        <v>152.41036581536295</v>
      </c>
      <c r="AW24" s="32">
        <f t="shared" si="12"/>
        <v>-52.943507963217229</v>
      </c>
      <c r="AX24">
        <f t="shared" si="27"/>
        <v>-2.2624418081932038</v>
      </c>
      <c r="AY24">
        <f t="shared" si="13"/>
        <v>-3.3825298982563168</v>
      </c>
      <c r="AZ24">
        <f t="shared" si="28"/>
        <v>-1.2624418081932038</v>
      </c>
      <c r="BA24">
        <f t="shared" si="14"/>
        <v>-2.3825298982563168</v>
      </c>
      <c r="BC24">
        <v>222.71855970000001</v>
      </c>
      <c r="BD24">
        <v>259.06780000000003</v>
      </c>
      <c r="BE24" s="32">
        <f t="shared" si="15"/>
        <v>36.349240300000019</v>
      </c>
      <c r="BF24">
        <v>222.92631200000002</v>
      </c>
      <c r="BG24">
        <v>237.3612</v>
      </c>
      <c r="BH24" s="32">
        <f t="shared" si="16"/>
        <v>14.434887999999972</v>
      </c>
      <c r="BI24">
        <v>222.56986500000002</v>
      </c>
      <c r="BJ24">
        <v>235.93960000000001</v>
      </c>
      <c r="BK24" s="32">
        <f t="shared" si="29"/>
        <v>13.369734999999991</v>
      </c>
      <c r="BL24">
        <v>222.96396900000002</v>
      </c>
      <c r="BM24">
        <v>235.91040000000001</v>
      </c>
      <c r="BN24" s="32">
        <f t="shared" si="17"/>
        <v>12.94643099999999</v>
      </c>
      <c r="BO24">
        <f t="shared" si="30"/>
        <v>-0.6321866732383955</v>
      </c>
      <c r="BP24">
        <f t="shared" si="18"/>
        <v>-0.10311524412243347</v>
      </c>
      <c r="BQ24">
        <f t="shared" si="31"/>
        <v>0.3678133267616045</v>
      </c>
      <c r="BR24">
        <f t="shared" si="19"/>
        <v>0.89688475587756655</v>
      </c>
    </row>
    <row r="25" spans="1:70" x14ac:dyDescent="0.25">
      <c r="A25" s="18" t="s">
        <v>73</v>
      </c>
      <c r="B25" t="s">
        <v>70</v>
      </c>
      <c r="D25">
        <v>8.0040488405527466</v>
      </c>
      <c r="E25">
        <v>8.4779982240414054</v>
      </c>
      <c r="F25" s="32">
        <f t="shared" si="0"/>
        <v>0.47394938348865878</v>
      </c>
      <c r="G25">
        <v>8.003893207381223</v>
      </c>
      <c r="H25">
        <v>8.2231769193038247</v>
      </c>
      <c r="I25" s="32">
        <f t="shared" si="1"/>
        <v>0.21928371192260165</v>
      </c>
      <c r="J25">
        <v>8.0058307934306452</v>
      </c>
      <c r="K25">
        <v>8.1526799891751107</v>
      </c>
      <c r="L25" s="32">
        <f t="shared" si="20"/>
        <v>0.14684919574446553</v>
      </c>
      <c r="M25">
        <v>8.0042323951761585</v>
      </c>
      <c r="N25">
        <v>8.1394726079529125</v>
      </c>
      <c r="O25" s="32">
        <f t="shared" si="2"/>
        <v>0.13524021277675402</v>
      </c>
      <c r="P25">
        <f t="shared" si="21"/>
        <v>-0.69015848345759157</v>
      </c>
      <c r="Q25">
        <f t="shared" si="3"/>
        <v>-0.38326375638657384</v>
      </c>
      <c r="R25">
        <f t="shared" si="22"/>
        <v>0.30984151654240843</v>
      </c>
      <c r="S25">
        <f t="shared" si="4"/>
        <v>0.61673624361342616</v>
      </c>
      <c r="U25">
        <v>3.3266091364009434</v>
      </c>
      <c r="V25">
        <v>9.9072052266459565</v>
      </c>
      <c r="W25" s="32">
        <f t="shared" si="5"/>
        <v>-6.5805960902450131</v>
      </c>
      <c r="X25">
        <v>5.9816786872761396</v>
      </c>
      <c r="Y25">
        <v>9.9107561952683394</v>
      </c>
      <c r="Z25" s="32">
        <f t="shared" si="6"/>
        <v>-3.9290775079921998</v>
      </c>
      <c r="AA25">
        <v>7.0359057115168238</v>
      </c>
      <c r="AB25">
        <v>9.8666382733851474</v>
      </c>
      <c r="AC25" s="32">
        <f t="shared" si="23"/>
        <v>-2.8307325618683237</v>
      </c>
      <c r="AD25">
        <v>7.2531622417011024</v>
      </c>
      <c r="AE25">
        <v>9.9030188297266584</v>
      </c>
      <c r="AF25" s="32">
        <f t="shared" si="7"/>
        <v>-2.649856588025556</v>
      </c>
      <c r="AG25">
        <f t="shared" si="24"/>
        <v>-0.56983645204048261</v>
      </c>
      <c r="AH25">
        <f t="shared" si="8"/>
        <v>-0.32557792951769465</v>
      </c>
      <c r="AI25">
        <f t="shared" si="25"/>
        <v>0.43016354795951739</v>
      </c>
      <c r="AJ25">
        <f t="shared" si="9"/>
        <v>0.6744220704823054</v>
      </c>
      <c r="AL25">
        <v>145.31889418510892</v>
      </c>
      <c r="AM25">
        <v>175.66216771752175</v>
      </c>
      <c r="AN25" s="32">
        <f t="shared" si="10"/>
        <v>30.343273532412837</v>
      </c>
      <c r="AO25">
        <v>152.50741196011307</v>
      </c>
      <c r="AP25">
        <v>160.57497952985852</v>
      </c>
      <c r="AQ25" s="32">
        <f t="shared" si="11"/>
        <v>8.0675675697454494</v>
      </c>
      <c r="AR25">
        <v>126.29744693768033</v>
      </c>
      <c r="AS25">
        <v>153.35326865642259</v>
      </c>
      <c r="AT25" s="32">
        <f t="shared" si="26"/>
        <v>-27.055821718742251</v>
      </c>
      <c r="AU25">
        <v>134.77151153044451</v>
      </c>
      <c r="AV25">
        <v>153.15139494351186</v>
      </c>
      <c r="AW25" s="32">
        <f t="shared" si="12"/>
        <v>-18.379883413067347</v>
      </c>
      <c r="AX25">
        <f t="shared" si="27"/>
        <v>-1.8916579712416686</v>
      </c>
      <c r="AY25">
        <f t="shared" si="13"/>
        <v>-3.2782435045223024</v>
      </c>
      <c r="AZ25">
        <f t="shared" si="28"/>
        <v>-0.89165797124166857</v>
      </c>
      <c r="BA25">
        <f t="shared" si="14"/>
        <v>-2.2782435045223024</v>
      </c>
      <c r="BC25">
        <v>222.6044426</v>
      </c>
      <c r="BD25">
        <v>277.1712</v>
      </c>
      <c r="BE25" s="32">
        <f t="shared" si="15"/>
        <v>54.5667574</v>
      </c>
      <c r="BF25">
        <v>222.47017649999998</v>
      </c>
      <c r="BG25">
        <v>245.77679999999998</v>
      </c>
      <c r="BH25" s="32">
        <f t="shared" si="16"/>
        <v>23.306623500000001</v>
      </c>
      <c r="BI25">
        <v>222.55813849999998</v>
      </c>
      <c r="BJ25">
        <v>242.22359999999998</v>
      </c>
      <c r="BK25" s="32">
        <f t="shared" si="29"/>
        <v>19.665461499999992</v>
      </c>
      <c r="BL25">
        <v>222.670019</v>
      </c>
      <c r="BM25">
        <v>240.97129999999999</v>
      </c>
      <c r="BN25" s="32">
        <f t="shared" si="17"/>
        <v>18.301280999999989</v>
      </c>
      <c r="BO25">
        <f t="shared" si="30"/>
        <v>-0.63960729137993466</v>
      </c>
      <c r="BP25">
        <f t="shared" si="18"/>
        <v>-0.21476051646863439</v>
      </c>
      <c r="BQ25">
        <f t="shared" si="31"/>
        <v>0.36039270862006534</v>
      </c>
      <c r="BR25">
        <f t="shared" si="19"/>
        <v>0.78523948353136563</v>
      </c>
    </row>
    <row r="26" spans="1:70" x14ac:dyDescent="0.25">
      <c r="A26" s="18" t="s">
        <v>74</v>
      </c>
      <c r="B26" t="s">
        <v>70</v>
      </c>
      <c r="D26">
        <v>7.9997551037667236</v>
      </c>
      <c r="E26">
        <v>8.3518268017522796</v>
      </c>
      <c r="F26" s="32">
        <f t="shared" si="0"/>
        <v>0.35207169798555604</v>
      </c>
      <c r="G26">
        <v>8.0010500820323731</v>
      </c>
      <c r="H26">
        <v>8.1912277117196357</v>
      </c>
      <c r="I26" s="32">
        <f t="shared" si="1"/>
        <v>0.19017762968726259</v>
      </c>
      <c r="J26">
        <v>8.0015256330023856</v>
      </c>
      <c r="K26">
        <v>8.1864579943507607</v>
      </c>
      <c r="L26" s="32">
        <f t="shared" si="20"/>
        <v>0.1849323613483751</v>
      </c>
      <c r="M26">
        <v>8.0067093855183273</v>
      </c>
      <c r="N26">
        <v>8.1795131505505481</v>
      </c>
      <c r="O26" s="32">
        <f t="shared" si="2"/>
        <v>0.17280376503222072</v>
      </c>
      <c r="P26">
        <f t="shared" si="21"/>
        <v>-0.47473096415730054</v>
      </c>
      <c r="Q26">
        <f t="shared" si="3"/>
        <v>-9.1355984842235671E-2</v>
      </c>
      <c r="R26">
        <f t="shared" si="22"/>
        <v>0.52526903584269946</v>
      </c>
      <c r="S26">
        <f t="shared" si="4"/>
        <v>0.90864401515776438</v>
      </c>
      <c r="U26">
        <v>4.4480862342794785</v>
      </c>
      <c r="V26">
        <v>10.005640534344144</v>
      </c>
      <c r="W26" s="32">
        <f t="shared" si="5"/>
        <v>-5.5575543000646652</v>
      </c>
      <c r="X26">
        <v>6.4383159960254002</v>
      </c>
      <c r="Y26">
        <v>9.9758501753933544</v>
      </c>
      <c r="Z26" s="32">
        <f t="shared" si="6"/>
        <v>-3.5375341793679542</v>
      </c>
      <c r="AA26">
        <v>6.5094156789378719</v>
      </c>
      <c r="AB26">
        <v>9.9649326320506315</v>
      </c>
      <c r="AC26" s="32">
        <f t="shared" si="23"/>
        <v>-3.4555169531127596</v>
      </c>
      <c r="AD26">
        <v>6.6143450877082817</v>
      </c>
      <c r="AE26">
        <v>9.8466979149284892</v>
      </c>
      <c r="AF26" s="32">
        <f t="shared" si="7"/>
        <v>-3.2323528272202076</v>
      </c>
      <c r="AG26">
        <f t="shared" si="24"/>
        <v>-0.3782306448949041</v>
      </c>
      <c r="AH26">
        <f t="shared" si="8"/>
        <v>-8.6269513359803901E-2</v>
      </c>
      <c r="AI26">
        <f t="shared" si="25"/>
        <v>0.6217693551050959</v>
      </c>
      <c r="AJ26">
        <f t="shared" si="9"/>
        <v>0.91373048664019607</v>
      </c>
      <c r="AL26">
        <v>134.74364633776415</v>
      </c>
      <c r="AM26">
        <v>176.12782170833933</v>
      </c>
      <c r="AN26" s="32">
        <f t="shared" si="10"/>
        <v>41.384175370575178</v>
      </c>
      <c r="AO26">
        <v>128.09441745661681</v>
      </c>
      <c r="AP26">
        <v>177.16318107764485</v>
      </c>
      <c r="AQ26" s="32">
        <f t="shared" si="11"/>
        <v>49.06876362102804</v>
      </c>
      <c r="AR26">
        <v>116.37156934777011</v>
      </c>
      <c r="AS26">
        <v>152.79207665676324</v>
      </c>
      <c r="AT26" s="32">
        <f t="shared" si="26"/>
        <v>-36.420507308993137</v>
      </c>
      <c r="AU26">
        <v>124.16974409818189</v>
      </c>
      <c r="AV26">
        <v>151.73234762838001</v>
      </c>
      <c r="AW26" s="32">
        <f t="shared" si="12"/>
        <v>-27.562603530198118</v>
      </c>
      <c r="AX26">
        <f t="shared" si="27"/>
        <v>-1.880058790174389</v>
      </c>
      <c r="AY26">
        <f t="shared" si="13"/>
        <v>-1.5617138378107895</v>
      </c>
      <c r="AZ26">
        <f t="shared" si="28"/>
        <v>-0.88005879017438904</v>
      </c>
      <c r="BA26">
        <f t="shared" si="14"/>
        <v>-0.56171383781078954</v>
      </c>
      <c r="BC26">
        <v>219.37359000000001</v>
      </c>
      <c r="BD26">
        <v>276.3338</v>
      </c>
      <c r="BE26" s="32">
        <f t="shared" si="15"/>
        <v>56.960209999999989</v>
      </c>
      <c r="BF26">
        <v>219.653077</v>
      </c>
      <c r="BG26">
        <v>256.9649</v>
      </c>
      <c r="BH26" s="32">
        <f t="shared" si="16"/>
        <v>37.311823000000004</v>
      </c>
      <c r="BI26">
        <v>219.311038</v>
      </c>
      <c r="BJ26">
        <v>256.82190000000003</v>
      </c>
      <c r="BK26" s="32">
        <f t="shared" si="29"/>
        <v>37.510862000000031</v>
      </c>
      <c r="BL26">
        <v>219.63199399999999</v>
      </c>
      <c r="BM26">
        <v>253.4522</v>
      </c>
      <c r="BN26" s="32">
        <f t="shared" si="17"/>
        <v>33.820206000000013</v>
      </c>
      <c r="BO26">
        <f t="shared" si="30"/>
        <v>-0.34145499112450534</v>
      </c>
      <c r="BP26">
        <f t="shared" si="18"/>
        <v>-9.3579372951034592E-2</v>
      </c>
      <c r="BQ26">
        <f t="shared" si="31"/>
        <v>0.65854500887549472</v>
      </c>
      <c r="BR26">
        <f t="shared" si="19"/>
        <v>0.90642062704896542</v>
      </c>
    </row>
    <row r="27" spans="1:70" x14ac:dyDescent="0.25">
      <c r="E27" s="10" t="s">
        <v>23</v>
      </c>
      <c r="F27" s="11">
        <f>AVERAGE(F17:F26)</f>
        <v>0.28687799671870512</v>
      </c>
      <c r="G27" s="11"/>
      <c r="H27" s="11"/>
      <c r="I27" s="11">
        <f t="shared" ref="I27:O27" si="32">AVERAGE(I17:I26)</f>
        <v>0.13246934939777155</v>
      </c>
      <c r="J27" s="11"/>
      <c r="K27" s="11"/>
      <c r="L27" s="11">
        <f t="shared" si="32"/>
        <v>0.11347422864198364</v>
      </c>
      <c r="M27" s="11"/>
      <c r="N27" s="11"/>
      <c r="O27" s="24">
        <f t="shared" si="32"/>
        <v>8.4094536174115414E-2</v>
      </c>
      <c r="V27" s="10" t="s">
        <v>23</v>
      </c>
      <c r="W27" s="11">
        <f>AVERAGE(W17:W26)</f>
        <v>-4.7131841605980425</v>
      </c>
      <c r="X27" s="11"/>
      <c r="Y27" s="11"/>
      <c r="Z27" s="11">
        <f t="shared" ref="Z27:AF27" si="33">AVERAGE(Z17:Z26)</f>
        <v>-2.5773841002223454</v>
      </c>
      <c r="AA27" s="11"/>
      <c r="AB27" s="11"/>
      <c r="AC27" s="11">
        <f t="shared" si="33"/>
        <v>-2.2433007192142425</v>
      </c>
      <c r="AD27" s="11"/>
      <c r="AE27" s="11"/>
      <c r="AF27" s="24">
        <f t="shared" si="33"/>
        <v>-1.6892001168670374</v>
      </c>
      <c r="AM27" s="10" t="s">
        <v>23</v>
      </c>
      <c r="AN27" s="11">
        <f>AVERAGE(AN17:AN26)</f>
        <v>38.932666156491166</v>
      </c>
      <c r="AO27" s="11"/>
      <c r="AP27" s="11"/>
      <c r="AQ27" s="11">
        <f t="shared" ref="AQ27:AW27" si="34">AVERAGE(AQ17:AQ26)</f>
        <v>21.228495329697793</v>
      </c>
      <c r="AR27" s="11"/>
      <c r="AS27" s="11"/>
      <c r="AT27" s="11">
        <f t="shared" si="34"/>
        <v>-43.887648896614998</v>
      </c>
      <c r="AU27" s="11"/>
      <c r="AV27" s="11"/>
      <c r="AW27" s="24">
        <f t="shared" si="34"/>
        <v>-25.641014717551851</v>
      </c>
      <c r="BD27" s="10" t="s">
        <v>23</v>
      </c>
      <c r="BE27" s="11">
        <f>AVERAGE(BE17:BE26)</f>
        <v>51.763840811111123</v>
      </c>
      <c r="BF27" s="11"/>
      <c r="BG27" s="11"/>
      <c r="BH27" s="11">
        <f t="shared" ref="BH27:BN27" si="35">AVERAGE(BH17:BH26)</f>
        <v>23.834714477777784</v>
      </c>
      <c r="BI27" s="11"/>
      <c r="BJ27" s="11"/>
      <c r="BK27" s="11">
        <f t="shared" si="35"/>
        <v>25.97639250000001</v>
      </c>
      <c r="BL27" s="11"/>
      <c r="BM27" s="11"/>
      <c r="BN27" s="24">
        <f t="shared" si="35"/>
        <v>20.636088555555556</v>
      </c>
    </row>
    <row r="28" spans="1:70" x14ac:dyDescent="0.25">
      <c r="E28" s="14" t="s">
        <v>24</v>
      </c>
      <c r="F28" s="15">
        <f>_xlfn.STDEV.P(F17:F26)</f>
        <v>0.10187193549197078</v>
      </c>
      <c r="G28" s="15"/>
      <c r="H28" s="15"/>
      <c r="I28" s="15">
        <f t="shared" ref="I28:O28" si="36">_xlfn.STDEV.P(I17:I26)</f>
        <v>4.576214605017713E-2</v>
      </c>
      <c r="J28" s="15"/>
      <c r="K28" s="15"/>
      <c r="L28" s="15">
        <f t="shared" si="36"/>
        <v>4.8224591986800326E-2</v>
      </c>
      <c r="M28" s="15"/>
      <c r="N28" s="15"/>
      <c r="O28" s="27">
        <f t="shared" si="36"/>
        <v>4.9577514493568862E-2</v>
      </c>
      <c r="V28" s="14" t="s">
        <v>24</v>
      </c>
      <c r="W28" s="15">
        <f>_xlfn.STDEV.P(W17:W26)</f>
        <v>1.1815174073400618</v>
      </c>
      <c r="X28" s="15"/>
      <c r="Y28" s="15"/>
      <c r="Z28" s="15">
        <f t="shared" ref="Z28:AF28" si="37">_xlfn.STDEV.P(Z17:Z26)</f>
        <v>0.74931781533027297</v>
      </c>
      <c r="AA28" s="15"/>
      <c r="AB28" s="15"/>
      <c r="AC28" s="15">
        <f t="shared" si="37"/>
        <v>0.84027398705212908</v>
      </c>
      <c r="AD28" s="15"/>
      <c r="AE28" s="15"/>
      <c r="AF28" s="27">
        <f t="shared" si="37"/>
        <v>0.92100416483654046</v>
      </c>
      <c r="AM28" s="14" t="s">
        <v>24</v>
      </c>
      <c r="AN28" s="15">
        <f>_xlfn.STDEV.P(AN17:AN26)</f>
        <v>23.383096478753409</v>
      </c>
      <c r="AO28" s="15"/>
      <c r="AP28" s="15"/>
      <c r="AQ28" s="15">
        <f t="shared" ref="AQ28:AW28" si="38">_xlfn.STDEV.P(AQ17:AQ26)</f>
        <v>12.765986831721669</v>
      </c>
      <c r="AR28" s="15"/>
      <c r="AS28" s="15"/>
      <c r="AT28" s="15">
        <f t="shared" si="38"/>
        <v>17.325340210082487</v>
      </c>
      <c r="AU28" s="15"/>
      <c r="AV28" s="15"/>
      <c r="AW28" s="27">
        <f t="shared" si="38"/>
        <v>12.8484278124493</v>
      </c>
      <c r="BD28" s="14" t="s">
        <v>24</v>
      </c>
      <c r="BE28" s="15">
        <f>_xlfn.STDEV.P(BE17:BE26)</f>
        <v>10.165629846771504</v>
      </c>
      <c r="BF28" s="15"/>
      <c r="BG28" s="15"/>
      <c r="BH28" s="15">
        <f t="shared" ref="BH28:BN28" si="39">_xlfn.STDEV.P(BH17:BH26)</f>
        <v>8.5763334793828836</v>
      </c>
      <c r="BI28" s="15"/>
      <c r="BJ28" s="15"/>
      <c r="BK28" s="15">
        <f t="shared" si="39"/>
        <v>8.796717998073909</v>
      </c>
      <c r="BL28" s="15"/>
      <c r="BM28" s="15"/>
      <c r="BN28" s="27">
        <f t="shared" si="39"/>
        <v>7.3589142634225988</v>
      </c>
    </row>
    <row r="33" spans="1:66" x14ac:dyDescent="0.25">
      <c r="A33" s="19"/>
    </row>
    <row r="34" spans="1:66" x14ac:dyDescent="0.25">
      <c r="A34" s="18"/>
    </row>
    <row r="35" spans="1:66" x14ac:dyDescent="0.25">
      <c r="A35" s="18"/>
    </row>
    <row r="36" spans="1:66" x14ac:dyDescent="0.25">
      <c r="A36" s="18"/>
    </row>
    <row r="37" spans="1:66" x14ac:dyDescent="0.25">
      <c r="E37" s="2"/>
      <c r="F37" s="2"/>
      <c r="G37" s="2"/>
      <c r="H37" s="2"/>
      <c r="I37" s="2"/>
      <c r="J37" s="2"/>
      <c r="K37" s="2"/>
      <c r="L37" s="2"/>
      <c r="M37" s="2"/>
      <c r="N37" s="2"/>
      <c r="O37" s="2"/>
      <c r="V37" s="2"/>
      <c r="W37" s="2"/>
      <c r="X37" s="2"/>
      <c r="Y37" s="2"/>
      <c r="Z37" s="2"/>
      <c r="AA37" s="2"/>
      <c r="AB37" s="2"/>
      <c r="AC37" s="2"/>
      <c r="AD37" s="2"/>
      <c r="AE37" s="2"/>
      <c r="AF37" s="2"/>
      <c r="AM37" s="2"/>
      <c r="AN37" s="2"/>
      <c r="AO37" s="2"/>
      <c r="AP37" s="2"/>
      <c r="AQ37" s="2"/>
      <c r="AR37" s="2"/>
      <c r="AS37" s="2"/>
      <c r="AT37" s="2"/>
      <c r="AU37" s="2"/>
      <c r="AV37" s="2"/>
      <c r="AW37" s="2"/>
      <c r="BD37" s="2"/>
      <c r="BE37" s="2"/>
      <c r="BF37" s="2"/>
      <c r="BG37" s="2"/>
      <c r="BH37" s="2"/>
      <c r="BI37" s="2"/>
      <c r="BJ37" s="2"/>
      <c r="BK37" s="2"/>
      <c r="BL37" s="2"/>
      <c r="BM37" s="2"/>
      <c r="BN37" s="2"/>
    </row>
    <row r="38" spans="1:66" x14ac:dyDescent="0.25">
      <c r="E38" s="2"/>
      <c r="F38" s="2"/>
      <c r="G38" s="2"/>
      <c r="H38" s="2"/>
      <c r="I38" s="2"/>
      <c r="J38" s="2"/>
      <c r="K38" s="2"/>
      <c r="L38" s="2"/>
      <c r="M38" s="2"/>
      <c r="N38" s="2"/>
      <c r="O38" s="2"/>
      <c r="V38" s="2"/>
      <c r="W38" s="2"/>
      <c r="X38" s="2"/>
      <c r="Y38" s="2"/>
      <c r="Z38" s="2"/>
      <c r="AA38" s="2"/>
      <c r="AB38" s="2"/>
      <c r="AC38" s="2"/>
      <c r="AD38" s="2"/>
      <c r="AE38" s="2"/>
      <c r="AF38" s="2"/>
      <c r="AM38" s="2"/>
      <c r="AN38" s="2"/>
      <c r="AO38" s="2"/>
      <c r="AP38" s="2"/>
      <c r="AQ38" s="2"/>
      <c r="AR38" s="2"/>
      <c r="AS38" s="2"/>
      <c r="AT38" s="2"/>
      <c r="AU38" s="2"/>
      <c r="AV38" s="2"/>
      <c r="AW38" s="2"/>
      <c r="BD38" s="2"/>
      <c r="BE38" s="2"/>
      <c r="BF38" s="2"/>
      <c r="BG38" s="2"/>
      <c r="BH38" s="2"/>
      <c r="BI38" s="2"/>
      <c r="BJ38" s="2"/>
      <c r="BK38" s="2"/>
      <c r="BL38" s="2"/>
      <c r="BM38" s="2"/>
      <c r="BN38" s="2"/>
    </row>
  </sheetData>
  <mergeCells count="28">
    <mergeCell ref="BO14:BP14"/>
    <mergeCell ref="BQ14:BR14"/>
    <mergeCell ref="AZ14:BA14"/>
    <mergeCell ref="BC14:BE14"/>
    <mergeCell ref="BF14:BH14"/>
    <mergeCell ref="BI14:BK14"/>
    <mergeCell ref="BL14:BN14"/>
    <mergeCell ref="AL14:AN14"/>
    <mergeCell ref="AO14:AQ14"/>
    <mergeCell ref="AR14:AT14"/>
    <mergeCell ref="AU14:AW14"/>
    <mergeCell ref="AX14:AY14"/>
    <mergeCell ref="D13:O13"/>
    <mergeCell ref="U13:AF13"/>
    <mergeCell ref="AL13:AW13"/>
    <mergeCell ref="BC13:BN13"/>
    <mergeCell ref="D14:F14"/>
    <mergeCell ref="G14:I14"/>
    <mergeCell ref="J14:L14"/>
    <mergeCell ref="M14:O14"/>
    <mergeCell ref="P14:Q14"/>
    <mergeCell ref="R14:S14"/>
    <mergeCell ref="U14:W14"/>
    <mergeCell ref="X14:Z14"/>
    <mergeCell ref="AA14:AC14"/>
    <mergeCell ref="AD14:AF14"/>
    <mergeCell ref="AG14:AH14"/>
    <mergeCell ref="AI14:AJ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84026-D158-47BF-ACE2-2EA817F93970}">
  <dimension ref="A1:O9"/>
  <sheetViews>
    <sheetView workbookViewId="0">
      <selection activeCell="G22" sqref="G22"/>
    </sheetView>
  </sheetViews>
  <sheetFormatPr defaultRowHeight="15" x14ac:dyDescent="0.25"/>
  <cols>
    <col min="5" max="5" width="14.140625" customWidth="1"/>
    <col min="6" max="6" width="11.85546875" customWidth="1"/>
    <col min="7" max="7" width="14.5703125" customWidth="1"/>
  </cols>
  <sheetData>
    <row r="1" spans="1:15" x14ac:dyDescent="0.25">
      <c r="A1" t="s">
        <v>81</v>
      </c>
    </row>
    <row r="2" spans="1:15" x14ac:dyDescent="0.25">
      <c r="E2" s="84"/>
      <c r="F2" s="84"/>
      <c r="G2" s="84"/>
      <c r="H2" s="84"/>
      <c r="I2" s="84"/>
    </row>
    <row r="3" spans="1:15" x14ac:dyDescent="0.25">
      <c r="A3" t="s">
        <v>82</v>
      </c>
      <c r="B3" t="s">
        <v>79</v>
      </c>
      <c r="C3" t="s">
        <v>80</v>
      </c>
      <c r="D3" t="s">
        <v>83</v>
      </c>
      <c r="F3" t="s">
        <v>13</v>
      </c>
      <c r="G3" s="32" t="s">
        <v>80</v>
      </c>
      <c r="H3" s="32" t="s">
        <v>83</v>
      </c>
      <c r="I3" t="s">
        <v>84</v>
      </c>
      <c r="J3" s="35" t="s">
        <v>83</v>
      </c>
      <c r="K3" t="s">
        <v>78</v>
      </c>
      <c r="L3" s="36" t="s">
        <v>80</v>
      </c>
      <c r="M3" s="36" t="s">
        <v>83</v>
      </c>
      <c r="N3" t="s">
        <v>78</v>
      </c>
      <c r="O3" t="s">
        <v>83</v>
      </c>
    </row>
    <row r="4" spans="1:15" x14ac:dyDescent="0.25">
      <c r="A4" t="s">
        <v>85</v>
      </c>
      <c r="B4">
        <v>46.080490519806297</v>
      </c>
      <c r="C4">
        <v>13.370726917588099</v>
      </c>
      <c r="D4">
        <v>7.6461486811713097</v>
      </c>
      <c r="G4" s="32">
        <f>C4/B4*100</f>
        <v>29.016025582108547</v>
      </c>
      <c r="H4" s="32">
        <f>D4/B4*100</f>
        <v>16.593027971099495</v>
      </c>
      <c r="J4" s="35">
        <f>D4/C4*100</f>
        <v>57.185736634209661</v>
      </c>
      <c r="K4" t="s">
        <v>86</v>
      </c>
      <c r="L4" s="37">
        <f>(C4-B4)/B4</f>
        <v>-0.70983974417891449</v>
      </c>
      <c r="M4" s="37">
        <f>(D4-B4)/B4</f>
        <v>-0.83406972028900506</v>
      </c>
      <c r="N4" t="s">
        <v>87</v>
      </c>
      <c r="O4" s="8">
        <f>(D4-C4)/C4</f>
        <v>-0.42814263365790339</v>
      </c>
    </row>
    <row r="5" spans="1:15" x14ac:dyDescent="0.25">
      <c r="A5" t="s">
        <v>88</v>
      </c>
      <c r="B5">
        <v>31.739089620714601</v>
      </c>
      <c r="C5">
        <v>8.7044551520608806</v>
      </c>
      <c r="D5">
        <v>1.0694066023742601</v>
      </c>
      <c r="G5" s="32">
        <f t="shared" ref="G5:G7" si="0">C5/B5*100</f>
        <v>27.42503095104497</v>
      </c>
      <c r="H5" s="32">
        <f t="shared" ref="H5:H7" si="1">D5/B5*100</f>
        <v>3.3693676005007687</v>
      </c>
      <c r="J5" s="35">
        <f t="shared" ref="J5:J7" si="2">D5/C5*100</f>
        <v>12.285738552183426</v>
      </c>
      <c r="K5" t="s">
        <v>89</v>
      </c>
      <c r="L5" s="37">
        <f t="shared" ref="L5:L7" si="3">(C5-B5)/B5</f>
        <v>-0.72574969048955029</v>
      </c>
      <c r="M5" s="37">
        <f t="shared" ref="M5:M7" si="4">(D5-B5)/B5</f>
        <v>-0.96630632399499228</v>
      </c>
      <c r="N5" t="s">
        <v>83</v>
      </c>
      <c r="O5" s="8">
        <f t="shared" ref="O5:O7" si="5">(D5-C5)/C5</f>
        <v>-0.87714261447816577</v>
      </c>
    </row>
    <row r="6" spans="1:15" ht="16.5" x14ac:dyDescent="0.25">
      <c r="A6" t="s">
        <v>90</v>
      </c>
      <c r="B6">
        <v>44.476651541836503</v>
      </c>
      <c r="C6">
        <v>12.750133364184901</v>
      </c>
      <c r="D6">
        <v>3.1977294857129599</v>
      </c>
      <c r="G6" s="32">
        <f t="shared" si="0"/>
        <v>28.667026231036346</v>
      </c>
      <c r="H6" s="32">
        <f t="shared" si="1"/>
        <v>7.1896812706438755</v>
      </c>
      <c r="J6" s="35">
        <f t="shared" si="2"/>
        <v>25.079968925622186</v>
      </c>
      <c r="K6" t="s">
        <v>86</v>
      </c>
      <c r="L6" s="37">
        <f t="shared" si="3"/>
        <v>-0.71332973768963659</v>
      </c>
      <c r="M6" s="37">
        <f t="shared" si="4"/>
        <v>-0.92810318729356123</v>
      </c>
      <c r="O6" s="8">
        <f t="shared" si="5"/>
        <v>-0.74920031074377813</v>
      </c>
    </row>
    <row r="7" spans="1:15" x14ac:dyDescent="0.25">
      <c r="B7">
        <v>28.6318389191105</v>
      </c>
      <c r="C7">
        <v>8.2738237173199298</v>
      </c>
      <c r="D7">
        <v>3.1600866984431599</v>
      </c>
      <c r="G7" s="32">
        <f t="shared" si="0"/>
        <v>28.897283687208493</v>
      </c>
      <c r="H7" s="32">
        <f t="shared" si="1"/>
        <v>11.036967298436219</v>
      </c>
      <c r="J7" s="35">
        <f t="shared" si="2"/>
        <v>38.193788100996429</v>
      </c>
      <c r="K7" t="s">
        <v>83</v>
      </c>
      <c r="L7" s="37">
        <f t="shared" si="3"/>
        <v>-0.71102716312791514</v>
      </c>
      <c r="M7" s="37">
        <f t="shared" si="4"/>
        <v>-0.88963032701563782</v>
      </c>
      <c r="O7" s="8">
        <f t="shared" si="5"/>
        <v>-0.61806211899003571</v>
      </c>
    </row>
    <row r="8" spans="1:15" x14ac:dyDescent="0.25">
      <c r="A8" s="10" t="s">
        <v>23</v>
      </c>
      <c r="B8" s="11">
        <f>AVERAGE(B4:B7)</f>
        <v>37.732017650366977</v>
      </c>
      <c r="C8" s="11">
        <f t="shared" ref="C8:D8" si="6">AVERAGE(C4:C7)</f>
        <v>10.774784787788452</v>
      </c>
      <c r="D8" s="24">
        <f t="shared" si="6"/>
        <v>3.7683428669254226</v>
      </c>
      <c r="E8" s="2"/>
      <c r="F8" s="10" t="s">
        <v>23</v>
      </c>
      <c r="G8" s="38">
        <f>AVERAGE(G4:G7)</f>
        <v>28.501341612849586</v>
      </c>
      <c r="H8" s="39">
        <f t="shared" ref="H8:O8" si="7">AVERAGE(H4:H7)</f>
        <v>9.5472610351700897</v>
      </c>
      <c r="J8" s="40">
        <f t="shared" si="7"/>
        <v>33.18630805325293</v>
      </c>
      <c r="L8" s="41">
        <f t="shared" si="7"/>
        <v>-0.71498658387150416</v>
      </c>
      <c r="M8" s="42">
        <f t="shared" si="7"/>
        <v>-0.90452738964829904</v>
      </c>
      <c r="O8" s="43">
        <f t="shared" si="7"/>
        <v>-0.66813691946747067</v>
      </c>
    </row>
    <row r="9" spans="1:15" x14ac:dyDescent="0.25">
      <c r="A9" s="14" t="s">
        <v>24</v>
      </c>
      <c r="B9" s="15">
        <f>_xlfn.STDEV.P(B4:B7)</f>
        <v>7.6471485681123061</v>
      </c>
      <c r="C9" s="15">
        <f t="shared" ref="C9:D9" si="8">_xlfn.STDEV.P(C4:C7)</f>
        <v>2.301194723187892</v>
      </c>
      <c r="D9" s="27">
        <f t="shared" si="8"/>
        <v>2.3988127318750845</v>
      </c>
      <c r="E9" s="2"/>
      <c r="F9" s="14" t="s">
        <v>24</v>
      </c>
      <c r="G9" s="44">
        <f>_xlfn.STDEV.P(G4:G7)</f>
        <v>0.63394908073870082</v>
      </c>
      <c r="H9" s="45">
        <f t="shared" ref="H9:O9" si="9">_xlfn.STDEV.P(H4:H7)</f>
        <v>4.8884201461843517</v>
      </c>
      <c r="J9" s="46">
        <f t="shared" si="9"/>
        <v>16.610192414314358</v>
      </c>
      <c r="L9" s="47">
        <f t="shared" si="9"/>
        <v>6.3394908073870007E-3</v>
      </c>
      <c r="M9" s="45">
        <f t="shared" si="9"/>
        <v>4.8884201461843503E-2</v>
      </c>
      <c r="O9" s="46">
        <f t="shared" si="9"/>
        <v>0.16610192414314387</v>
      </c>
    </row>
  </sheetData>
  <mergeCells count="2">
    <mergeCell ref="E2:G2"/>
    <mergeCell ref="H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83AEB-20F0-48BD-B349-42A1EFF1FC40}">
  <dimension ref="A1:AG13"/>
  <sheetViews>
    <sheetView workbookViewId="0"/>
  </sheetViews>
  <sheetFormatPr defaultRowHeight="15" x14ac:dyDescent="0.25"/>
  <cols>
    <col min="1" max="1" width="13" customWidth="1"/>
    <col min="2" max="2" width="13.7109375" customWidth="1"/>
  </cols>
  <sheetData>
    <row r="1" spans="1:33" x14ac:dyDescent="0.25">
      <c r="A1" s="2" t="s">
        <v>108</v>
      </c>
    </row>
    <row r="5" spans="1:33" ht="18.75" x14ac:dyDescent="0.35">
      <c r="A5" s="48"/>
      <c r="B5" s="49"/>
      <c r="C5" s="91" t="s">
        <v>0</v>
      </c>
      <c r="D5" s="92"/>
      <c r="E5" s="92"/>
      <c r="F5" s="92"/>
      <c r="G5" s="92"/>
      <c r="H5" s="93"/>
      <c r="I5" s="49"/>
      <c r="J5" s="49"/>
      <c r="K5" s="91" t="s">
        <v>1</v>
      </c>
      <c r="L5" s="92"/>
      <c r="M5" s="92"/>
      <c r="N5" s="92"/>
      <c r="O5" s="92"/>
      <c r="P5" s="93"/>
      <c r="Q5" s="49"/>
      <c r="R5" s="49"/>
      <c r="S5" s="91" t="s">
        <v>91</v>
      </c>
      <c r="T5" s="92"/>
      <c r="U5" s="92"/>
      <c r="V5" s="92"/>
      <c r="W5" s="92"/>
      <c r="X5" s="93"/>
      <c r="Y5" s="49"/>
      <c r="Z5" s="49"/>
      <c r="AA5" s="91" t="s">
        <v>92</v>
      </c>
      <c r="AB5" s="92"/>
      <c r="AC5" s="92"/>
      <c r="AD5" s="92"/>
      <c r="AE5" s="92"/>
      <c r="AF5" s="93"/>
      <c r="AG5" s="49"/>
    </row>
    <row r="6" spans="1:33" x14ac:dyDescent="0.25">
      <c r="A6" s="48"/>
      <c r="B6" s="49"/>
      <c r="C6" s="85" t="s">
        <v>4</v>
      </c>
      <c r="D6" s="86"/>
      <c r="E6" s="87"/>
      <c r="F6" s="88" t="s">
        <v>93</v>
      </c>
      <c r="G6" s="89"/>
      <c r="H6" s="90"/>
      <c r="I6" s="49"/>
      <c r="J6" s="49"/>
      <c r="K6" s="85" t="s">
        <v>4</v>
      </c>
      <c r="L6" s="86"/>
      <c r="M6" s="87"/>
      <c r="N6" s="88" t="s">
        <v>93</v>
      </c>
      <c r="O6" s="89"/>
      <c r="P6" s="90"/>
      <c r="Q6" s="49"/>
      <c r="R6" s="49"/>
      <c r="S6" s="85" t="s">
        <v>4</v>
      </c>
      <c r="T6" s="86"/>
      <c r="U6" s="87"/>
      <c r="V6" s="88" t="s">
        <v>93</v>
      </c>
      <c r="W6" s="89"/>
      <c r="X6" s="90"/>
      <c r="Y6" s="49"/>
      <c r="Z6" s="49"/>
      <c r="AA6" s="85" t="s">
        <v>4</v>
      </c>
      <c r="AB6" s="86"/>
      <c r="AC6" s="87"/>
      <c r="AD6" s="88" t="s">
        <v>93</v>
      </c>
      <c r="AE6" s="89"/>
      <c r="AF6" s="90"/>
      <c r="AG6" s="49"/>
    </row>
    <row r="7" spans="1:33" x14ac:dyDescent="0.25">
      <c r="A7" s="4" t="s">
        <v>6</v>
      </c>
      <c r="B7" s="4" t="s">
        <v>8</v>
      </c>
      <c r="C7" s="4" t="s">
        <v>9</v>
      </c>
      <c r="D7" s="4" t="s">
        <v>10</v>
      </c>
      <c r="E7" s="3" t="s">
        <v>11</v>
      </c>
      <c r="F7" s="4" t="s">
        <v>9</v>
      </c>
      <c r="G7" s="4" t="s">
        <v>10</v>
      </c>
      <c r="H7" s="3" t="s">
        <v>11</v>
      </c>
      <c r="I7" s="3" t="s">
        <v>12</v>
      </c>
      <c r="J7" s="4"/>
      <c r="K7" s="4" t="s">
        <v>9</v>
      </c>
      <c r="L7" s="4" t="s">
        <v>10</v>
      </c>
      <c r="M7" s="3" t="s">
        <v>11</v>
      </c>
      <c r="N7" s="4" t="s">
        <v>9</v>
      </c>
      <c r="O7" s="4" t="s">
        <v>10</v>
      </c>
      <c r="P7" s="3" t="s">
        <v>11</v>
      </c>
      <c r="Q7" s="3" t="s">
        <v>12</v>
      </c>
      <c r="R7" s="49"/>
      <c r="S7" s="4" t="s">
        <v>9</v>
      </c>
      <c r="T7" s="4" t="s">
        <v>10</v>
      </c>
      <c r="U7" s="3" t="s">
        <v>11</v>
      </c>
      <c r="V7" s="4" t="s">
        <v>9</v>
      </c>
      <c r="W7" s="4" t="s">
        <v>10</v>
      </c>
      <c r="X7" s="3" t="s">
        <v>11</v>
      </c>
      <c r="Y7" s="3" t="s">
        <v>12</v>
      </c>
      <c r="Z7" s="49"/>
      <c r="AA7" s="4" t="s">
        <v>9</v>
      </c>
      <c r="AB7" s="4" t="s">
        <v>10</v>
      </c>
      <c r="AC7" s="3" t="s">
        <v>11</v>
      </c>
      <c r="AD7" s="4" t="s">
        <v>9</v>
      </c>
      <c r="AE7" s="4" t="s">
        <v>10</v>
      </c>
      <c r="AF7" s="3" t="s">
        <v>11</v>
      </c>
      <c r="AG7" s="3" t="s">
        <v>12</v>
      </c>
    </row>
    <row r="8" spans="1:33" x14ac:dyDescent="0.25">
      <c r="A8" s="48">
        <v>45146</v>
      </c>
      <c r="B8" s="49" t="s">
        <v>18</v>
      </c>
      <c r="C8" s="49">
        <v>7.9982104696987637</v>
      </c>
      <c r="D8" s="49">
        <v>8.1450782199820715</v>
      </c>
      <c r="E8" s="50">
        <f>D8-C8</f>
        <v>0.14686775028330779</v>
      </c>
      <c r="F8" s="49">
        <v>8.0021542817516025</v>
      </c>
      <c r="G8" s="49">
        <v>8.0804103242392973</v>
      </c>
      <c r="H8" s="50">
        <f>G8-F8</f>
        <v>7.8256042487694799E-2</v>
      </c>
      <c r="I8" s="51">
        <f>(E8-H8)/E8</f>
        <v>0.46716660167573243</v>
      </c>
      <c r="J8" s="52"/>
      <c r="K8" s="49">
        <v>7.1601443855240543</v>
      </c>
      <c r="L8" s="49">
        <v>10.041290469163217</v>
      </c>
      <c r="M8" s="50">
        <f>K8-L8</f>
        <v>-2.8811460836391625</v>
      </c>
      <c r="N8" s="49">
        <v>8.3097828642858325</v>
      </c>
      <c r="O8" s="49">
        <v>9.9505186550403852</v>
      </c>
      <c r="P8" s="50">
        <f>N8-O8</f>
        <v>-1.6407357907545528</v>
      </c>
      <c r="Q8" s="51">
        <f>(M8-P8)/M8</f>
        <v>0.43052669211338745</v>
      </c>
      <c r="R8" s="49"/>
      <c r="S8" s="49">
        <v>152.35153940143971</v>
      </c>
      <c r="T8" s="49">
        <v>173.47402511873807</v>
      </c>
      <c r="U8" s="50">
        <f>T8-S8</f>
        <v>21.12248571729836</v>
      </c>
      <c r="V8" s="49">
        <v>89.936847631767364</v>
      </c>
      <c r="W8" s="49">
        <v>153.54503452855369</v>
      </c>
      <c r="X8" s="50">
        <f>V8-W8</f>
        <v>-63.608186896786322</v>
      </c>
      <c r="Y8" s="51">
        <f>(U8-X8)/U8</f>
        <v>4.0113968473272106</v>
      </c>
      <c r="Z8" s="49"/>
      <c r="AA8" s="49">
        <v>217.89861999999999</v>
      </c>
      <c r="AB8" s="49">
        <v>250.11689999999999</v>
      </c>
      <c r="AC8" s="50">
        <f>AB8-AA8</f>
        <v>32.218279999999993</v>
      </c>
      <c r="AD8" s="49">
        <v>219.15672699999999</v>
      </c>
      <c r="AE8" s="49">
        <v>234.62700000000001</v>
      </c>
      <c r="AF8" s="50">
        <f>AE8-AD8</f>
        <v>15.47027300000002</v>
      </c>
      <c r="AG8" s="51">
        <f>(AC8-AF8)/AC8</f>
        <v>0.51982933291286737</v>
      </c>
    </row>
    <row r="9" spans="1:33" x14ac:dyDescent="0.25">
      <c r="A9" s="48">
        <v>45146</v>
      </c>
      <c r="B9" s="49" t="s">
        <v>18</v>
      </c>
      <c r="C9" s="49">
        <v>7.9959154254689384</v>
      </c>
      <c r="D9" s="49">
        <v>8.2075527239822073</v>
      </c>
      <c r="E9" s="50">
        <f t="shared" ref="E9:E10" si="0">D9-C9</f>
        <v>0.21163729851326885</v>
      </c>
      <c r="F9" s="49">
        <v>8.0013636097626986</v>
      </c>
      <c r="G9" s="49">
        <v>8.1245946535189351</v>
      </c>
      <c r="H9" s="50">
        <f t="shared" ref="H9:H10" si="1">G9-F9</f>
        <v>0.1232310437562365</v>
      </c>
      <c r="I9" s="51">
        <f t="shared" ref="I9:I10" si="2">(E9-H9)/E9</f>
        <v>0.41772530351727966</v>
      </c>
      <c r="J9" s="52"/>
      <c r="K9" s="49">
        <v>6.2007936054725707</v>
      </c>
      <c r="L9" s="49">
        <v>10.094494471772304</v>
      </c>
      <c r="M9" s="50">
        <f t="shared" ref="M9:M10" si="3">K9-L9</f>
        <v>-3.8937008662997332</v>
      </c>
      <c r="N9" s="49">
        <v>7.5059444589711948</v>
      </c>
      <c r="O9" s="49">
        <v>9.9686509659119178</v>
      </c>
      <c r="P9" s="50">
        <f t="shared" ref="P9:P10" si="4">N9-O9</f>
        <v>-2.462706506940723</v>
      </c>
      <c r="Q9" s="51">
        <f t="shared" ref="Q9:Q10" si="5">(M9-P9)/M9</f>
        <v>0.36751522741368536</v>
      </c>
      <c r="R9" s="49"/>
      <c r="S9" s="49">
        <v>151.52301952829163</v>
      </c>
      <c r="T9" s="49">
        <v>188.07641012408217</v>
      </c>
      <c r="U9" s="50">
        <f t="shared" ref="U9:U10" si="6">T9-S9</f>
        <v>36.553390595790546</v>
      </c>
      <c r="V9" s="49">
        <v>86.569135365663314</v>
      </c>
      <c r="W9" s="49">
        <v>154.45857105497416</v>
      </c>
      <c r="X9" s="50">
        <f t="shared" ref="X9:X10" si="7">V9-W9</f>
        <v>-67.889435689310844</v>
      </c>
      <c r="Y9" s="51">
        <f t="shared" ref="Y9:Y10" si="8">(U9-X9)/U9</f>
        <v>2.8572678097098039</v>
      </c>
      <c r="Z9" s="49"/>
      <c r="AA9" s="49">
        <v>205.37</v>
      </c>
      <c r="AB9" s="49">
        <v>261.17</v>
      </c>
      <c r="AC9" s="50">
        <f t="shared" ref="AC9:AC10" si="9">AB9-AA9</f>
        <v>55.800000000000011</v>
      </c>
      <c r="AD9" s="49">
        <v>213.73</v>
      </c>
      <c r="AE9" s="49">
        <v>250.18</v>
      </c>
      <c r="AF9" s="50">
        <f t="shared" ref="AF9:AF10" si="10">AE9-AD9</f>
        <v>36.450000000000017</v>
      </c>
      <c r="AG9" s="51">
        <f t="shared" ref="AG9:AG10" si="11">(AC9-AF9)/AC9</f>
        <v>0.3467741935483869</v>
      </c>
    </row>
    <row r="10" spans="1:33" x14ac:dyDescent="0.25">
      <c r="A10" s="48">
        <v>45147</v>
      </c>
      <c r="B10" s="49" t="s">
        <v>18</v>
      </c>
      <c r="C10" s="49">
        <v>7.9968339580197227</v>
      </c>
      <c r="D10" s="49">
        <v>8.1726118955398075</v>
      </c>
      <c r="E10" s="50">
        <f t="shared" si="0"/>
        <v>0.17577793752008475</v>
      </c>
      <c r="F10" s="49">
        <v>7.9973640901172143</v>
      </c>
      <c r="G10" s="49">
        <v>8.1292450163219048</v>
      </c>
      <c r="H10" s="50">
        <f t="shared" si="1"/>
        <v>0.1318809262046905</v>
      </c>
      <c r="I10" s="51">
        <f t="shared" si="2"/>
        <v>0.24972992592075721</v>
      </c>
      <c r="J10" s="52"/>
      <c r="K10" s="49">
        <v>6.7202913916701581</v>
      </c>
      <c r="L10" s="49">
        <v>10.073167183986563</v>
      </c>
      <c r="M10" s="50">
        <f t="shared" si="3"/>
        <v>-3.3528757923164045</v>
      </c>
      <c r="N10" s="49">
        <v>7.4260006632351399</v>
      </c>
      <c r="O10" s="49">
        <v>10.060878629724845</v>
      </c>
      <c r="P10" s="50">
        <f t="shared" si="4"/>
        <v>-2.6348779664897055</v>
      </c>
      <c r="Q10" s="51">
        <f t="shared" si="5"/>
        <v>0.21414387836021065</v>
      </c>
      <c r="R10" s="49"/>
      <c r="S10" s="49">
        <v>152.60847359553745</v>
      </c>
      <c r="T10" s="49">
        <v>169.57951513021504</v>
      </c>
      <c r="U10" s="50">
        <f t="shared" si="6"/>
        <v>16.971041534677596</v>
      </c>
      <c r="V10" s="49">
        <v>92.757403344516817</v>
      </c>
      <c r="W10" s="49">
        <v>154.86921085121739</v>
      </c>
      <c r="X10" s="50">
        <f t="shared" si="7"/>
        <v>-62.111807506700572</v>
      </c>
      <c r="Y10" s="51">
        <f t="shared" si="8"/>
        <v>4.6598701016543433</v>
      </c>
      <c r="Z10" s="49"/>
      <c r="AA10" s="49">
        <v>218.21</v>
      </c>
      <c r="AB10" s="49">
        <v>260.18</v>
      </c>
      <c r="AC10" s="50">
        <f t="shared" si="9"/>
        <v>41.97</v>
      </c>
      <c r="AD10" s="49">
        <v>214.6</v>
      </c>
      <c r="AE10" s="49">
        <v>250.95</v>
      </c>
      <c r="AF10" s="50">
        <f t="shared" si="10"/>
        <v>36.349999999999994</v>
      </c>
      <c r="AG10" s="51">
        <f t="shared" si="11"/>
        <v>0.13390517035978092</v>
      </c>
    </row>
    <row r="11" spans="1:33" x14ac:dyDescent="0.25">
      <c r="A11" s="49"/>
      <c r="B11" s="49"/>
      <c r="C11" s="49"/>
      <c r="D11" s="49"/>
      <c r="E11" s="49"/>
      <c r="F11" s="49"/>
      <c r="G11" s="49"/>
      <c r="H11" s="49"/>
      <c r="I11" s="49"/>
      <c r="J11" s="49"/>
      <c r="K11" s="53"/>
      <c r="L11" s="53"/>
      <c r="M11" s="53"/>
      <c r="N11" s="53"/>
      <c r="O11" s="53"/>
      <c r="P11" s="53"/>
      <c r="Q11" s="49"/>
      <c r="R11" s="49"/>
      <c r="S11" s="49"/>
      <c r="T11" s="49"/>
      <c r="U11" s="49"/>
      <c r="V11" s="49"/>
      <c r="W11" s="49"/>
      <c r="X11" s="49"/>
      <c r="Y11" s="49"/>
      <c r="Z11" s="49"/>
      <c r="AA11" s="49"/>
      <c r="AB11" s="49"/>
      <c r="AC11" s="49"/>
      <c r="AD11" s="49"/>
      <c r="AE11" s="49"/>
      <c r="AF11" s="49"/>
      <c r="AG11" s="49"/>
    </row>
    <row r="12" spans="1:33" x14ac:dyDescent="0.25">
      <c r="A12" s="49"/>
      <c r="B12" s="49"/>
      <c r="C12" s="49"/>
      <c r="D12" s="54" t="s">
        <v>23</v>
      </c>
      <c r="E12" s="55">
        <f>AVERAGE(E8:E10)</f>
        <v>0.17809432877222045</v>
      </c>
      <c r="F12" s="55"/>
      <c r="G12" s="55"/>
      <c r="H12" s="55">
        <f>AVERAGE(H8:H10)</f>
        <v>0.11112267081620726</v>
      </c>
      <c r="I12" s="56">
        <f>AVERAGE(I8:I10)</f>
        <v>0.37820727703792306</v>
      </c>
      <c r="J12" s="57"/>
      <c r="K12" s="49"/>
      <c r="L12" s="54" t="s">
        <v>23</v>
      </c>
      <c r="M12" s="55">
        <f>AVERAGE(M8:M10)</f>
        <v>-3.3759075807517669</v>
      </c>
      <c r="N12" s="55"/>
      <c r="O12" s="55"/>
      <c r="P12" s="55">
        <f>AVERAGE(P8:P10)</f>
        <v>-2.2461067547283271</v>
      </c>
      <c r="Q12" s="56">
        <f>AVERAGE(Q8:Q10)</f>
        <v>0.3373952659624278</v>
      </c>
      <c r="R12" s="49"/>
      <c r="S12" s="49"/>
      <c r="T12" s="54" t="s">
        <v>23</v>
      </c>
      <c r="U12" s="55">
        <f>AVERAGE(U8:U10)</f>
        <v>24.8823059492555</v>
      </c>
      <c r="V12" s="55"/>
      <c r="W12" s="55"/>
      <c r="X12" s="55">
        <f>AVERAGE(X8:X10)</f>
        <v>-64.536476697599255</v>
      </c>
      <c r="Y12" s="56">
        <f>AVERAGE(Y8:Y10)</f>
        <v>3.8428449195637859</v>
      </c>
      <c r="Z12" s="49"/>
      <c r="AA12" s="49"/>
      <c r="AB12" s="54" t="s">
        <v>23</v>
      </c>
      <c r="AC12" s="55">
        <f>AVERAGE(AC9:AC10)</f>
        <v>48.885000000000005</v>
      </c>
      <c r="AD12" s="55"/>
      <c r="AE12" s="55"/>
      <c r="AF12" s="55">
        <f>AVERAGE(AF9:AF10)</f>
        <v>36.400000000000006</v>
      </c>
      <c r="AG12" s="56">
        <f>AVERAGE(AG9:AG10)</f>
        <v>0.24033968195408389</v>
      </c>
    </row>
    <row r="13" spans="1:33" x14ac:dyDescent="0.25">
      <c r="A13" s="49"/>
      <c r="B13" s="49"/>
      <c r="C13" s="49"/>
      <c r="D13" s="58" t="s">
        <v>24</v>
      </c>
      <c r="E13" s="59">
        <f>_xlfn.STDEV.P(E7:E10)</f>
        <v>2.6492739204079324E-2</v>
      </c>
      <c r="F13" s="59"/>
      <c r="G13" s="59"/>
      <c r="H13" s="59">
        <f>_xlfn.STDEV.P(H8:H10)</f>
        <v>2.3506971446168198E-2</v>
      </c>
      <c r="I13" s="60">
        <f>_xlfn.STDEV.P(I8:I10)</f>
        <v>9.306246219058445E-2</v>
      </c>
      <c r="J13" s="4"/>
      <c r="K13" s="57"/>
      <c r="L13" s="61" t="s">
        <v>24</v>
      </c>
      <c r="M13" s="59">
        <f>_xlfn.STDEV.P(M8:M10)</f>
        <v>0.41369444797748539</v>
      </c>
      <c r="N13" s="62"/>
      <c r="O13" s="62"/>
      <c r="P13" s="59">
        <f>_xlfn.STDEV.P(P8:P10)</f>
        <v>0.43379431061868418</v>
      </c>
      <c r="Q13" s="60">
        <f>_xlfn.STDEV.P(Q8:Q10)</f>
        <v>9.0869098452313821E-2</v>
      </c>
      <c r="R13" s="49"/>
      <c r="S13" s="49"/>
      <c r="T13" s="58" t="s">
        <v>24</v>
      </c>
      <c r="U13" s="59">
        <f>_xlfn.STDEV.P(U8:U10)</f>
        <v>8.4249346118251225</v>
      </c>
      <c r="V13" s="59"/>
      <c r="W13" s="59"/>
      <c r="X13" s="59">
        <f>_xlfn.STDEV.P(X8:X10)</f>
        <v>2.4483379831827539</v>
      </c>
      <c r="Y13" s="60">
        <f>_xlfn.STDEV.P(Y8:Y10)</f>
        <v>0.74549807511287458</v>
      </c>
      <c r="Z13" s="49"/>
      <c r="AA13" s="49"/>
      <c r="AB13" s="58" t="s">
        <v>24</v>
      </c>
      <c r="AC13" s="59">
        <f>_xlfn.STDEV.P(AC9:AC10)</f>
        <v>6.914999999999984</v>
      </c>
      <c r="AD13" s="59"/>
      <c r="AE13" s="59"/>
      <c r="AF13" s="59">
        <f>_xlfn.STDEV.P(AF9:AF10)</f>
        <v>5.0000000000011369E-2</v>
      </c>
      <c r="AG13" s="60">
        <f>_xlfn.STDEV.P(AG9:AG10)</f>
        <v>0.10643451159430305</v>
      </c>
    </row>
  </sheetData>
  <mergeCells count="12">
    <mergeCell ref="AA6:AC6"/>
    <mergeCell ref="AD6:AF6"/>
    <mergeCell ref="C5:H5"/>
    <mergeCell ref="K5:P5"/>
    <mergeCell ref="S5:X5"/>
    <mergeCell ref="AA5:AF5"/>
    <mergeCell ref="C6:E6"/>
    <mergeCell ref="F6:H6"/>
    <mergeCell ref="K6:M6"/>
    <mergeCell ref="N6:P6"/>
    <mergeCell ref="S6:U6"/>
    <mergeCell ref="V6:X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85E49-6822-441D-9A50-D09468B5E280}">
  <dimension ref="A1:AG15"/>
  <sheetViews>
    <sheetView workbookViewId="0"/>
  </sheetViews>
  <sheetFormatPr defaultRowHeight="15" x14ac:dyDescent="0.25"/>
  <cols>
    <col min="1" max="1" width="12.7109375" customWidth="1"/>
    <col min="2" max="2" width="13.85546875" customWidth="1"/>
  </cols>
  <sheetData>
    <row r="1" spans="1:33" x14ac:dyDescent="0.25">
      <c r="A1" s="2" t="s">
        <v>109</v>
      </c>
    </row>
    <row r="5" spans="1:33" ht="18" x14ac:dyDescent="0.35">
      <c r="A5" s="18"/>
      <c r="C5" s="66" t="s">
        <v>0</v>
      </c>
      <c r="D5" s="67"/>
      <c r="E5" s="67"/>
      <c r="F5" s="67"/>
      <c r="G5" s="67"/>
      <c r="H5" s="68"/>
      <c r="K5" s="66" t="s">
        <v>1</v>
      </c>
      <c r="L5" s="67"/>
      <c r="M5" s="67"/>
      <c r="N5" s="67"/>
      <c r="O5" s="67"/>
      <c r="P5" s="68"/>
      <c r="S5" s="66" t="s">
        <v>94</v>
      </c>
      <c r="T5" s="67"/>
      <c r="U5" s="67"/>
      <c r="V5" s="67"/>
      <c r="W5" s="67"/>
      <c r="X5" s="68"/>
      <c r="AA5" s="66" t="s">
        <v>3</v>
      </c>
      <c r="AB5" s="67"/>
      <c r="AC5" s="67"/>
      <c r="AD5" s="67"/>
      <c r="AE5" s="67"/>
      <c r="AF5" s="68"/>
    </row>
    <row r="6" spans="1:33" x14ac:dyDescent="0.25">
      <c r="A6" s="18"/>
      <c r="C6" s="69" t="s">
        <v>95</v>
      </c>
      <c r="D6" s="70"/>
      <c r="E6" s="71"/>
      <c r="F6" s="72" t="s">
        <v>96</v>
      </c>
      <c r="G6" s="73"/>
      <c r="H6" s="74"/>
      <c r="K6" s="69" t="s">
        <v>95</v>
      </c>
      <c r="L6" s="70"/>
      <c r="M6" s="71"/>
      <c r="N6" s="72" t="s">
        <v>96</v>
      </c>
      <c r="O6" s="73"/>
      <c r="P6" s="74"/>
      <c r="S6" s="69" t="s">
        <v>95</v>
      </c>
      <c r="T6" s="70"/>
      <c r="U6" s="71"/>
      <c r="V6" s="72" t="s">
        <v>96</v>
      </c>
      <c r="W6" s="73"/>
      <c r="X6" s="74"/>
      <c r="AA6" s="69" t="s">
        <v>95</v>
      </c>
      <c r="AB6" s="70"/>
      <c r="AC6" s="71"/>
      <c r="AD6" s="72" t="s">
        <v>96</v>
      </c>
      <c r="AE6" s="73"/>
      <c r="AF6" s="74"/>
    </row>
    <row r="7" spans="1:33" x14ac:dyDescent="0.25">
      <c r="A7" s="2" t="s">
        <v>6</v>
      </c>
      <c r="B7" s="2" t="s">
        <v>8</v>
      </c>
      <c r="C7" s="2" t="s">
        <v>9</v>
      </c>
      <c r="D7" s="2" t="s">
        <v>10</v>
      </c>
      <c r="E7" s="3" t="s">
        <v>11</v>
      </c>
      <c r="F7" s="4" t="s">
        <v>9</v>
      </c>
      <c r="G7" s="4" t="s">
        <v>10</v>
      </c>
      <c r="H7" s="3" t="s">
        <v>11</v>
      </c>
      <c r="I7" s="3" t="s">
        <v>12</v>
      </c>
      <c r="J7" s="4"/>
      <c r="K7" s="2" t="s">
        <v>9</v>
      </c>
      <c r="L7" s="2" t="s">
        <v>10</v>
      </c>
      <c r="M7" s="3" t="s">
        <v>11</v>
      </c>
      <c r="N7" s="4" t="s">
        <v>9</v>
      </c>
      <c r="O7" s="4" t="s">
        <v>10</v>
      </c>
      <c r="P7" s="3" t="s">
        <v>11</v>
      </c>
      <c r="Q7" s="3" t="s">
        <v>12</v>
      </c>
      <c r="S7" s="2" t="s">
        <v>9</v>
      </c>
      <c r="T7" s="2" t="s">
        <v>10</v>
      </c>
      <c r="U7" s="3" t="s">
        <v>11</v>
      </c>
      <c r="V7" s="4" t="s">
        <v>9</v>
      </c>
      <c r="W7" s="4" t="s">
        <v>10</v>
      </c>
      <c r="X7" s="3" t="s">
        <v>11</v>
      </c>
      <c r="Y7" s="29" t="s">
        <v>12</v>
      </c>
      <c r="AA7" s="2" t="s">
        <v>9</v>
      </c>
      <c r="AB7" s="2" t="s">
        <v>10</v>
      </c>
      <c r="AC7" s="3" t="s">
        <v>11</v>
      </c>
      <c r="AD7" s="4" t="s">
        <v>9</v>
      </c>
      <c r="AE7" s="4" t="s">
        <v>10</v>
      </c>
      <c r="AF7" s="3" t="s">
        <v>11</v>
      </c>
      <c r="AG7" s="29" t="s">
        <v>12</v>
      </c>
    </row>
    <row r="8" spans="1:33" x14ac:dyDescent="0.25">
      <c r="A8" s="18">
        <v>45149</v>
      </c>
      <c r="B8" t="s">
        <v>18</v>
      </c>
      <c r="C8">
        <v>7.9990224922618953</v>
      </c>
      <c r="D8">
        <v>8.0241203239010215</v>
      </c>
      <c r="E8" s="7">
        <f>D8-C8</f>
        <v>2.5097831639126156E-2</v>
      </c>
      <c r="F8">
        <v>7.9993140708353785</v>
      </c>
      <c r="G8">
        <v>8.0103364665189538</v>
      </c>
      <c r="H8" s="7">
        <f>G8-F8</f>
        <v>1.1022395683575326E-2</v>
      </c>
      <c r="I8" s="30">
        <f>(E8-H8)/E8</f>
        <v>0.56082278971096411</v>
      </c>
      <c r="J8" s="20"/>
      <c r="K8">
        <v>9.4597503697635528</v>
      </c>
      <c r="L8">
        <v>10.022533296860592</v>
      </c>
      <c r="M8" s="50">
        <f>K8-L8</f>
        <v>-0.56278292709703948</v>
      </c>
      <c r="N8">
        <v>9.7648040666999911</v>
      </c>
      <c r="O8">
        <v>10.015806581946144</v>
      </c>
      <c r="P8" s="50">
        <f>N8-O8</f>
        <v>-0.25100251524615302</v>
      </c>
      <c r="Q8" s="30">
        <f>(M8-P8)/M8</f>
        <v>0.55399763716912975</v>
      </c>
      <c r="S8">
        <v>146.42701683463937</v>
      </c>
      <c r="T8">
        <v>153.51323507666848</v>
      </c>
      <c r="U8" s="7">
        <f>S8-T8</f>
        <v>-7.0862182420291049</v>
      </c>
      <c r="V8">
        <v>78.092827379936637</v>
      </c>
      <c r="W8">
        <v>154.597218284457</v>
      </c>
      <c r="X8" s="7">
        <f>V8-W8</f>
        <v>-76.504390904520363</v>
      </c>
      <c r="Y8" s="30">
        <f>(U8-X8)/U8</f>
        <v>-9.7962227935296688</v>
      </c>
      <c r="AA8">
        <v>219.696519</v>
      </c>
      <c r="AB8">
        <v>274.67590000000001</v>
      </c>
      <c r="AC8" s="7">
        <f>AB8-AA8</f>
        <v>54.979381000000018</v>
      </c>
      <c r="AD8">
        <v>219.94647689999999</v>
      </c>
      <c r="AE8">
        <v>246.85849999999999</v>
      </c>
      <c r="AF8" s="7">
        <f>AE8-AD8</f>
        <v>26.912023099999999</v>
      </c>
      <c r="AG8" s="30">
        <f>(AC8-AF8)/AC8</f>
        <v>0.51050698260862581</v>
      </c>
    </row>
    <row r="9" spans="1:33" x14ac:dyDescent="0.25">
      <c r="A9" s="18">
        <v>45149</v>
      </c>
      <c r="B9" t="s">
        <v>18</v>
      </c>
      <c r="C9">
        <v>7.9993920369399394</v>
      </c>
      <c r="D9">
        <v>8.0334293523671008</v>
      </c>
      <c r="E9" s="7">
        <f t="shared" ref="E9:E12" si="0">D9-C9</f>
        <v>3.4037315427161374E-2</v>
      </c>
      <c r="F9">
        <v>8.0001087884579611</v>
      </c>
      <c r="G9">
        <v>8.0192996566480055</v>
      </c>
      <c r="H9" s="7">
        <f t="shared" ref="H9:H12" si="1">G9-F9</f>
        <v>1.9190868190044341E-2</v>
      </c>
      <c r="I9" s="30">
        <f t="shared" ref="I9:I12" si="2">(E9-H9)/E9</f>
        <v>0.4361814981821317</v>
      </c>
      <c r="J9" s="20"/>
      <c r="K9">
        <v>9.2591399332429312</v>
      </c>
      <c r="L9">
        <v>10.01400866977926</v>
      </c>
      <c r="M9" s="50">
        <f t="shared" ref="M9:M12" si="3">K9-L9</f>
        <v>-0.75486873653632891</v>
      </c>
      <c r="N9">
        <v>9.5653384960758014</v>
      </c>
      <c r="O9">
        <v>9.9974953668958051</v>
      </c>
      <c r="P9" s="50">
        <f t="shared" ref="P9:P12" si="4">N9-O9</f>
        <v>-0.43215687082000365</v>
      </c>
      <c r="Q9" s="30">
        <f t="shared" ref="Q9:Q12" si="5">(M9-P9)/M9</f>
        <v>0.42750726066238987</v>
      </c>
      <c r="S9">
        <v>74.21424514722348</v>
      </c>
      <c r="T9">
        <v>155.49647996456002</v>
      </c>
      <c r="U9" s="7">
        <f>S9-T9</f>
        <v>-81.282234817336544</v>
      </c>
      <c r="V9">
        <v>57.270808197122179</v>
      </c>
      <c r="W9">
        <v>153.99837438916961</v>
      </c>
      <c r="X9" s="7">
        <f t="shared" ref="X9:X12" si="6">V9-W9</f>
        <v>-96.727566192047433</v>
      </c>
      <c r="Y9" s="30">
        <f t="shared" ref="Y9:Y12" si="7">(U9-X9)/U9</f>
        <v>-0.19002099793910418</v>
      </c>
      <c r="AA9">
        <v>218.460173</v>
      </c>
      <c r="AB9">
        <v>274.45830000000001</v>
      </c>
      <c r="AC9" s="7">
        <f t="shared" ref="AC9:AC12" si="8">AB9-AA9</f>
        <v>55.998127000000011</v>
      </c>
      <c r="AD9">
        <v>218.733994</v>
      </c>
      <c r="AE9">
        <v>265.80849999999998</v>
      </c>
      <c r="AF9" s="7">
        <f t="shared" ref="AF9:AF12" si="9">AE9-AD9</f>
        <v>47.074505999999985</v>
      </c>
      <c r="AG9" s="30">
        <f t="shared" ref="AG9:AG12" si="10">(AC9-AF9)/AC9</f>
        <v>0.15935570487920112</v>
      </c>
    </row>
    <row r="10" spans="1:33" x14ac:dyDescent="0.25">
      <c r="A10" s="18">
        <v>45149</v>
      </c>
      <c r="B10" t="s">
        <v>18</v>
      </c>
      <c r="C10">
        <v>7.9990487644402339</v>
      </c>
      <c r="D10">
        <v>8.01326282326675</v>
      </c>
      <c r="E10" s="7">
        <f t="shared" si="0"/>
        <v>1.4214058826516052E-2</v>
      </c>
      <c r="F10">
        <v>7.9998499484126313</v>
      </c>
      <c r="G10">
        <v>8.0043404918559613</v>
      </c>
      <c r="H10" s="7">
        <f t="shared" si="1"/>
        <v>4.4905434433299973E-3</v>
      </c>
      <c r="I10" s="30">
        <f t="shared" si="2"/>
        <v>0.68407732807796073</v>
      </c>
      <c r="K10">
        <v>9.6992281856025215</v>
      </c>
      <c r="L10">
        <v>10.021927012809407</v>
      </c>
      <c r="M10" s="50">
        <f t="shared" si="3"/>
        <v>-0.32269882720688514</v>
      </c>
      <c r="N10">
        <v>9.9005542572106773</v>
      </c>
      <c r="O10">
        <v>10.003455662425173</v>
      </c>
      <c r="P10" s="50">
        <f t="shared" si="4"/>
        <v>-0.10290140521449587</v>
      </c>
      <c r="Q10" s="30">
        <f t="shared" si="5"/>
        <v>0.68112246919160679</v>
      </c>
      <c r="S10">
        <v>72.850940743867596</v>
      </c>
      <c r="T10">
        <v>152.3077095364236</v>
      </c>
      <c r="U10" s="7">
        <f>S10-T10</f>
        <v>-79.456768792556005</v>
      </c>
      <c r="V10">
        <v>63.644440121366856</v>
      </c>
      <c r="W10">
        <v>152.74796425226768</v>
      </c>
      <c r="X10" s="7">
        <f t="shared" si="6"/>
        <v>-89.103524130900823</v>
      </c>
      <c r="Y10" s="30">
        <f t="shared" si="7"/>
        <v>-0.12140885521698416</v>
      </c>
      <c r="AA10">
        <v>218.75602700000002</v>
      </c>
      <c r="AB10">
        <v>255.41759999999999</v>
      </c>
      <c r="AC10" s="7">
        <f t="shared" si="8"/>
        <v>36.661572999999976</v>
      </c>
      <c r="AD10">
        <v>219.0866915</v>
      </c>
      <c r="AE10">
        <v>243.2757</v>
      </c>
      <c r="AF10" s="7">
        <f t="shared" si="9"/>
        <v>24.1890085</v>
      </c>
      <c r="AG10" s="30">
        <f t="shared" si="10"/>
        <v>0.34020811109223231</v>
      </c>
    </row>
    <row r="11" spans="1:33" x14ac:dyDescent="0.25">
      <c r="A11" s="18">
        <v>45149</v>
      </c>
      <c r="B11" t="s">
        <v>18</v>
      </c>
      <c r="C11">
        <v>7.9968720741504988</v>
      </c>
      <c r="D11">
        <v>8.0160063704480482</v>
      </c>
      <c r="E11" s="7">
        <f t="shared" si="0"/>
        <v>1.9134296297549369E-2</v>
      </c>
      <c r="F11">
        <v>7.9989762738697276</v>
      </c>
      <c r="G11">
        <v>8.0169908942374359</v>
      </c>
      <c r="H11" s="7">
        <f t="shared" si="1"/>
        <v>1.8014620367708289E-2</v>
      </c>
      <c r="I11" s="30">
        <f t="shared" si="2"/>
        <v>5.8516702805761531E-2</v>
      </c>
      <c r="K11">
        <v>9.6381488580286856</v>
      </c>
      <c r="L11">
        <v>10.072283144871641</v>
      </c>
      <c r="M11" s="50">
        <f t="shared" si="3"/>
        <v>-0.43413428684295496</v>
      </c>
      <c r="N11">
        <v>9.6163244052075108</v>
      </c>
      <c r="O11">
        <v>10.023599969460042</v>
      </c>
      <c r="P11" s="50">
        <f t="shared" si="4"/>
        <v>-0.4072755642525312</v>
      </c>
      <c r="Q11" s="30">
        <f t="shared" si="5"/>
        <v>6.1867314801928378E-2</v>
      </c>
      <c r="S11">
        <v>127.18639012471625</v>
      </c>
      <c r="T11">
        <v>155.18485959217713</v>
      </c>
      <c r="U11" s="7">
        <f t="shared" ref="U11:U12" si="11">S11-T11</f>
        <v>-27.998469467460879</v>
      </c>
      <c r="V11">
        <v>67.56593182057388</v>
      </c>
      <c r="W11">
        <v>152.44507490732249</v>
      </c>
      <c r="X11" s="7">
        <f t="shared" si="6"/>
        <v>-84.879143086748613</v>
      </c>
      <c r="Y11" s="30">
        <f t="shared" si="7"/>
        <v>-2.0315636783429549</v>
      </c>
      <c r="AA11">
        <v>218.238281</v>
      </c>
      <c r="AB11">
        <v>245.9127</v>
      </c>
      <c r="AC11" s="7">
        <f t="shared" si="8"/>
        <v>27.674419</v>
      </c>
      <c r="AD11">
        <v>218.54321999999999</v>
      </c>
      <c r="AE11">
        <v>249.0581</v>
      </c>
      <c r="AF11" s="7">
        <f t="shared" si="9"/>
        <v>30.514880000000005</v>
      </c>
      <c r="AG11" s="30">
        <f t="shared" si="10"/>
        <v>-0.10263850525642489</v>
      </c>
    </row>
    <row r="12" spans="1:33" x14ac:dyDescent="0.25">
      <c r="A12" s="18">
        <v>45149</v>
      </c>
      <c r="B12" t="s">
        <v>18</v>
      </c>
      <c r="C12">
        <v>7.9996149518799804</v>
      </c>
      <c r="D12">
        <v>8.0215142685587679</v>
      </c>
      <c r="E12" s="7">
        <f t="shared" si="0"/>
        <v>2.1899316678787528E-2</v>
      </c>
      <c r="F12">
        <v>8.0002734536474804</v>
      </c>
      <c r="G12">
        <v>8.0184445664123949</v>
      </c>
      <c r="H12" s="7">
        <f t="shared" si="1"/>
        <v>1.8171112764914454E-2</v>
      </c>
      <c r="I12" s="30">
        <f t="shared" si="2"/>
        <v>0.17024293353793762</v>
      </c>
      <c r="K12">
        <v>9.516685809366173</v>
      </c>
      <c r="L12">
        <v>10.008869992125771</v>
      </c>
      <c r="M12" s="50">
        <f t="shared" si="3"/>
        <v>-0.49218418275959763</v>
      </c>
      <c r="N12">
        <v>9.5841904163534313</v>
      </c>
      <c r="O12">
        <v>9.993705478958308</v>
      </c>
      <c r="P12" s="50">
        <f t="shared" si="4"/>
        <v>-0.40951506260487669</v>
      </c>
      <c r="Q12" s="30">
        <f t="shared" si="5"/>
        <v>0.16796378886295871</v>
      </c>
      <c r="S12">
        <v>106.43054484931655</v>
      </c>
      <c r="T12">
        <v>155.76046412731739</v>
      </c>
      <c r="U12" s="7">
        <f t="shared" si="11"/>
        <v>-49.329919278000844</v>
      </c>
      <c r="V12">
        <v>89.561187925907817</v>
      </c>
      <c r="W12">
        <v>153.54026497392638</v>
      </c>
      <c r="X12" s="7">
        <f t="shared" si="6"/>
        <v>-63.979077048018567</v>
      </c>
      <c r="Y12" s="30">
        <f t="shared" si="7"/>
        <v>-0.29696293820108999</v>
      </c>
      <c r="AA12">
        <v>218.63269600000001</v>
      </c>
      <c r="AB12">
        <v>267.66160000000002</v>
      </c>
      <c r="AC12" s="7">
        <f t="shared" si="8"/>
        <v>49.028904000000011</v>
      </c>
      <c r="AD12">
        <v>218.924691</v>
      </c>
      <c r="AE12">
        <v>264.88940000000002</v>
      </c>
      <c r="AF12" s="7">
        <f t="shared" si="9"/>
        <v>45.964709000000028</v>
      </c>
      <c r="AG12" s="30">
        <f t="shared" si="10"/>
        <v>6.2497725831276649E-2</v>
      </c>
    </row>
    <row r="14" spans="1:33" x14ac:dyDescent="0.25">
      <c r="D14" s="10" t="s">
        <v>23</v>
      </c>
      <c r="E14" s="11">
        <f>AVERAGE(E8:E12)</f>
        <v>2.2876563773828094E-2</v>
      </c>
      <c r="F14" s="11"/>
      <c r="G14" s="11"/>
      <c r="H14" s="11">
        <f t="shared" ref="H14:I14" si="12">AVERAGE(H8:H12)</f>
        <v>1.4177908089914482E-2</v>
      </c>
      <c r="I14" s="63">
        <f t="shared" si="12"/>
        <v>0.38196825046295119</v>
      </c>
      <c r="L14" s="10" t="s">
        <v>23</v>
      </c>
      <c r="M14" s="11">
        <f>AVERAGE(M8:M12)</f>
        <v>-0.51333379208856122</v>
      </c>
      <c r="N14" s="11"/>
      <c r="O14" s="11"/>
      <c r="P14" s="11">
        <f t="shared" ref="P14:Q14" si="13">AVERAGE(P8:P12)</f>
        <v>-0.32057028362761208</v>
      </c>
      <c r="Q14" s="63">
        <f t="shared" si="13"/>
        <v>0.3784916941376027</v>
      </c>
      <c r="T14" s="10" t="s">
        <v>23</v>
      </c>
      <c r="U14" s="11">
        <f>AVERAGE(U8:U12)</f>
        <v>-49.030722119476671</v>
      </c>
      <c r="V14" s="11"/>
      <c r="W14" s="11"/>
      <c r="X14" s="11">
        <f t="shared" ref="X14:Y14" si="14">AVERAGE(X8:X12)</f>
        <v>-82.23874027244716</v>
      </c>
      <c r="Y14" s="63">
        <f t="shared" si="14"/>
        <v>-2.4872358526459606</v>
      </c>
      <c r="AB14" s="10" t="s">
        <v>23</v>
      </c>
      <c r="AC14" s="11">
        <f>AVERAGE(AC8:AC12)</f>
        <v>44.8684808</v>
      </c>
      <c r="AD14" s="11"/>
      <c r="AE14" s="11"/>
      <c r="AF14" s="11">
        <f t="shared" ref="AF14:AG14" si="15">AVERAGE(AF8:AF12)</f>
        <v>34.931025320000003</v>
      </c>
      <c r="AG14" s="63">
        <f t="shared" si="15"/>
        <v>0.19398600383098219</v>
      </c>
    </row>
    <row r="15" spans="1:33" x14ac:dyDescent="0.25">
      <c r="D15" s="14" t="s">
        <v>24</v>
      </c>
      <c r="E15" s="15">
        <f>_xlfn.STDEV.P(E8:E12)</f>
        <v>6.6256317149049537E-3</v>
      </c>
      <c r="F15" s="15"/>
      <c r="G15" s="15"/>
      <c r="H15" s="15">
        <f t="shared" ref="H15:I15" si="16">_xlfn.STDEV.P(H8:H12)</f>
        <v>5.6497452329634223E-3</v>
      </c>
      <c r="I15" s="64">
        <f t="shared" si="16"/>
        <v>0.23479626518498986</v>
      </c>
      <c r="L15" s="14" t="s">
        <v>24</v>
      </c>
      <c r="M15" s="15">
        <f>_xlfn.STDEV.P(M8:M12)</f>
        <v>0.14411516490905951</v>
      </c>
      <c r="N15" s="15"/>
      <c r="O15" s="15"/>
      <c r="P15" s="15">
        <f t="shared" ref="P15:Q15" si="17">_xlfn.STDEV.P(P8:P12)</f>
        <v>0.12657010773796942</v>
      </c>
      <c r="Q15" s="64">
        <f t="shared" si="17"/>
        <v>0.23210482300027693</v>
      </c>
      <c r="T15" s="14" t="s">
        <v>24</v>
      </c>
      <c r="U15" s="15">
        <f>_xlfn.STDEV.P(U8:U12)</f>
        <v>28.87106150987778</v>
      </c>
      <c r="V15" s="15"/>
      <c r="W15" s="15"/>
      <c r="X15" s="15">
        <f t="shared" ref="X15:Y15" si="18">_xlfn.STDEV.P(X8:X12)</f>
        <v>11.227832602212485</v>
      </c>
      <c r="Y15" s="64">
        <f t="shared" si="18"/>
        <v>3.7229170321843887</v>
      </c>
      <c r="AB15" s="14" t="s">
        <v>24</v>
      </c>
      <c r="AC15" s="15">
        <f>_xlfn.STDEV.P(AC8:AC12)</f>
        <v>11.01269762968685</v>
      </c>
      <c r="AD15" s="15"/>
      <c r="AE15" s="15"/>
      <c r="AF15" s="15">
        <f t="shared" ref="AF15:AG15" si="19">_xlfn.STDEV.P(AF8:AF12)</f>
        <v>9.6788838202420617</v>
      </c>
      <c r="AG15" s="64">
        <f t="shared" si="19"/>
        <v>0.2135607449445899</v>
      </c>
    </row>
  </sheetData>
  <mergeCells count="12">
    <mergeCell ref="AA6:AC6"/>
    <mergeCell ref="AD6:AF6"/>
    <mergeCell ref="C5:H5"/>
    <mergeCell ref="K5:P5"/>
    <mergeCell ref="S5:X5"/>
    <mergeCell ref="AA5:AF5"/>
    <mergeCell ref="C6:E6"/>
    <mergeCell ref="F6:H6"/>
    <mergeCell ref="K6:M6"/>
    <mergeCell ref="N6:P6"/>
    <mergeCell ref="S6:U6"/>
    <mergeCell ref="V6:X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5454D-818F-4814-89B8-25B23989C055}">
  <dimension ref="A1:AG14"/>
  <sheetViews>
    <sheetView workbookViewId="0"/>
  </sheetViews>
  <sheetFormatPr defaultRowHeight="15" x14ac:dyDescent="0.25"/>
  <cols>
    <col min="1" max="1" width="12.5703125" customWidth="1"/>
    <col min="2" max="2" width="13.7109375" customWidth="1"/>
  </cols>
  <sheetData>
    <row r="1" spans="1:33" x14ac:dyDescent="0.25">
      <c r="A1" s="2" t="s">
        <v>108</v>
      </c>
    </row>
    <row r="5" spans="1:33" ht="18.75" x14ac:dyDescent="0.35">
      <c r="A5" s="48"/>
      <c r="B5" s="49"/>
      <c r="C5" s="91" t="s">
        <v>0</v>
      </c>
      <c r="D5" s="92"/>
      <c r="E5" s="92"/>
      <c r="F5" s="92"/>
      <c r="G5" s="92"/>
      <c r="H5" s="93"/>
      <c r="I5" s="49"/>
      <c r="J5" s="49"/>
      <c r="K5" s="91" t="s">
        <v>1</v>
      </c>
      <c r="L5" s="92"/>
      <c r="M5" s="92"/>
      <c r="N5" s="92"/>
      <c r="O5" s="92"/>
      <c r="P5" s="93"/>
      <c r="Q5" s="49"/>
      <c r="R5" s="49"/>
      <c r="S5" s="91" t="s">
        <v>91</v>
      </c>
      <c r="T5" s="92"/>
      <c r="U5" s="92"/>
      <c r="V5" s="92"/>
      <c r="W5" s="92"/>
      <c r="X5" s="93"/>
      <c r="Y5" s="49"/>
      <c r="Z5" s="49"/>
      <c r="AA5" s="91" t="s">
        <v>92</v>
      </c>
      <c r="AB5" s="92"/>
      <c r="AC5" s="92"/>
      <c r="AD5" s="92"/>
      <c r="AE5" s="92"/>
      <c r="AF5" s="93"/>
      <c r="AG5" s="49"/>
    </row>
    <row r="6" spans="1:33" x14ac:dyDescent="0.25">
      <c r="A6" s="48"/>
      <c r="B6" s="49"/>
      <c r="C6" s="85" t="s">
        <v>4</v>
      </c>
      <c r="D6" s="86"/>
      <c r="E6" s="87"/>
      <c r="F6" s="88" t="s">
        <v>93</v>
      </c>
      <c r="G6" s="89"/>
      <c r="H6" s="90"/>
      <c r="I6" s="49"/>
      <c r="J6" s="49"/>
      <c r="K6" s="85" t="s">
        <v>4</v>
      </c>
      <c r="L6" s="86"/>
      <c r="M6" s="87"/>
      <c r="N6" s="88" t="s">
        <v>93</v>
      </c>
      <c r="O6" s="89"/>
      <c r="P6" s="90"/>
      <c r="Q6" s="49"/>
      <c r="R6" s="49"/>
      <c r="S6" s="85" t="s">
        <v>4</v>
      </c>
      <c r="T6" s="86"/>
      <c r="U6" s="87"/>
      <c r="V6" s="88" t="s">
        <v>93</v>
      </c>
      <c r="W6" s="89"/>
      <c r="X6" s="90"/>
      <c r="Y6" s="49"/>
      <c r="Z6" s="49"/>
      <c r="AA6" s="85" t="s">
        <v>4</v>
      </c>
      <c r="AB6" s="86"/>
      <c r="AC6" s="87"/>
      <c r="AD6" s="88" t="s">
        <v>93</v>
      </c>
      <c r="AE6" s="89"/>
      <c r="AF6" s="90"/>
      <c r="AG6" s="49"/>
    </row>
    <row r="7" spans="1:33" x14ac:dyDescent="0.25">
      <c r="A7" s="4" t="s">
        <v>6</v>
      </c>
      <c r="B7" s="4" t="s">
        <v>8</v>
      </c>
      <c r="C7" s="4" t="s">
        <v>9</v>
      </c>
      <c r="D7" s="4" t="s">
        <v>10</v>
      </c>
      <c r="E7" s="3" t="s">
        <v>11</v>
      </c>
      <c r="F7" s="4" t="s">
        <v>9</v>
      </c>
      <c r="G7" s="4" t="s">
        <v>10</v>
      </c>
      <c r="H7" s="3" t="s">
        <v>11</v>
      </c>
      <c r="I7" s="3" t="s">
        <v>12</v>
      </c>
      <c r="J7" s="4"/>
      <c r="K7" s="4" t="s">
        <v>9</v>
      </c>
      <c r="L7" s="4" t="s">
        <v>10</v>
      </c>
      <c r="M7" s="3" t="s">
        <v>11</v>
      </c>
      <c r="N7" s="4" t="s">
        <v>9</v>
      </c>
      <c r="O7" s="4" t="s">
        <v>10</v>
      </c>
      <c r="P7" s="3" t="s">
        <v>11</v>
      </c>
      <c r="Q7" s="3" t="s">
        <v>12</v>
      </c>
      <c r="R7" s="49"/>
      <c r="S7" s="4" t="s">
        <v>9</v>
      </c>
      <c r="T7" s="4" t="s">
        <v>10</v>
      </c>
      <c r="U7" s="3" t="s">
        <v>11</v>
      </c>
      <c r="V7" s="4" t="s">
        <v>9</v>
      </c>
      <c r="W7" s="4" t="s">
        <v>10</v>
      </c>
      <c r="X7" s="3" t="s">
        <v>11</v>
      </c>
      <c r="Y7" s="3" t="s">
        <v>12</v>
      </c>
      <c r="Z7" s="49"/>
      <c r="AA7" s="4" t="s">
        <v>9</v>
      </c>
      <c r="AB7" s="4" t="s">
        <v>10</v>
      </c>
      <c r="AC7" s="3" t="s">
        <v>11</v>
      </c>
      <c r="AD7" s="4" t="s">
        <v>9</v>
      </c>
      <c r="AE7" s="4" t="s">
        <v>10</v>
      </c>
      <c r="AF7" s="3" t="s">
        <v>11</v>
      </c>
      <c r="AG7" s="3" t="s">
        <v>12</v>
      </c>
    </row>
    <row r="8" spans="1:33" x14ac:dyDescent="0.25">
      <c r="A8" s="48">
        <v>45127</v>
      </c>
      <c r="B8" s="49" t="s">
        <v>18</v>
      </c>
      <c r="C8">
        <v>8.003878500752668</v>
      </c>
      <c r="D8">
        <v>8.1550434788491799</v>
      </c>
      <c r="E8" s="50">
        <f>D8-C8</f>
        <v>0.15116497809651186</v>
      </c>
      <c r="F8">
        <v>7.9988970891192945</v>
      </c>
      <c r="G8">
        <v>8.119236263383117</v>
      </c>
      <c r="H8" s="50">
        <f>G8-F8</f>
        <v>0.12033917426382246</v>
      </c>
      <c r="I8" s="51">
        <f>(E8-H8)/E8</f>
        <v>0.20392159758729664</v>
      </c>
      <c r="J8" s="52"/>
      <c r="K8">
        <v>6.9977193570271599</v>
      </c>
      <c r="L8">
        <v>9.9110918115011568</v>
      </c>
      <c r="M8" s="50">
        <f>K8-L8</f>
        <v>-2.913372454473997</v>
      </c>
      <c r="N8">
        <v>7.5991275935710005</v>
      </c>
      <c r="O8">
        <v>10.02542773531591</v>
      </c>
      <c r="P8" s="50">
        <f>N8-O8</f>
        <v>-2.4263001417449095</v>
      </c>
      <c r="Q8" s="51">
        <f>(M8-P8)/M8</f>
        <v>0.16718504768626546</v>
      </c>
      <c r="R8" s="49"/>
      <c r="S8">
        <v>152.92258026566702</v>
      </c>
      <c r="T8">
        <v>164.3706753566367</v>
      </c>
      <c r="U8" s="50">
        <f>T8-S8</f>
        <v>11.448095090969673</v>
      </c>
      <c r="V8">
        <v>128.57505928627455</v>
      </c>
      <c r="W8">
        <v>152.13148916806867</v>
      </c>
      <c r="X8" s="50">
        <f>V8-W8</f>
        <v>-23.556429881794116</v>
      </c>
      <c r="Y8" s="51">
        <f>(U8-X8)/U8</f>
        <v>3.0576724507097754</v>
      </c>
      <c r="Z8" s="49"/>
      <c r="AA8">
        <v>213.18359599999999</v>
      </c>
      <c r="AB8">
        <v>242.69220000000001</v>
      </c>
      <c r="AC8" s="50">
        <f>AB8-AA8</f>
        <v>29.50860400000002</v>
      </c>
      <c r="AD8">
        <v>213.07641000000001</v>
      </c>
      <c r="AE8">
        <v>238.59810000000002</v>
      </c>
      <c r="AF8" s="50">
        <f>AE8-AD8</f>
        <v>25.521690000000007</v>
      </c>
      <c r="AG8" s="51">
        <f>(AC8-AF8)/AC8</f>
        <v>0.13511022073426485</v>
      </c>
    </row>
    <row r="9" spans="1:33" x14ac:dyDescent="0.25">
      <c r="A9" s="48">
        <v>45127</v>
      </c>
      <c r="B9" s="49" t="s">
        <v>18</v>
      </c>
      <c r="C9">
        <v>7.9974035827681282</v>
      </c>
      <c r="D9">
        <v>8.4192575871319111</v>
      </c>
      <c r="E9" s="50">
        <f t="shared" ref="E9:E11" si="0">D9-C9</f>
        <v>0.42185400436378284</v>
      </c>
      <c r="F9">
        <v>7.9963731766655952</v>
      </c>
      <c r="G9">
        <v>8.2632709152783175</v>
      </c>
      <c r="H9" s="50">
        <f t="shared" ref="H9:H11" si="1">G9-F9</f>
        <v>0.26689773861272226</v>
      </c>
      <c r="I9" s="51">
        <f t="shared" ref="I9:I11" si="2">(E9-H9)/E9</f>
        <v>0.36732202171402201</v>
      </c>
      <c r="J9" s="52"/>
      <c r="K9">
        <v>3.8083987406006168</v>
      </c>
      <c r="L9">
        <v>10.059963783418846</v>
      </c>
      <c r="M9" s="50">
        <f t="shared" ref="M9:M11" si="3">K9-L9</f>
        <v>-6.2515650428182292</v>
      </c>
      <c r="N9">
        <v>5.4541752051024543</v>
      </c>
      <c r="O9">
        <v>10.083860367950779</v>
      </c>
      <c r="P9" s="50">
        <f t="shared" ref="P9:P11" si="4">N9-O9</f>
        <v>-4.6296851628483244</v>
      </c>
      <c r="Q9" s="51">
        <f t="shared" ref="Q9:Q11" si="5">(M9-P9)/M9</f>
        <v>0.25943581628941276</v>
      </c>
      <c r="R9" s="49"/>
      <c r="S9">
        <v>150.48428199430862</v>
      </c>
      <c r="T9">
        <v>206.9935581097489</v>
      </c>
      <c r="U9" s="50">
        <f t="shared" ref="U9:U11" si="6">T9-S9</f>
        <v>56.509276115440287</v>
      </c>
      <c r="V9">
        <v>128.60916163913348</v>
      </c>
      <c r="W9">
        <v>154.53160824377656</v>
      </c>
      <c r="X9" s="50">
        <f t="shared" ref="X9:X11" si="7">V9-W9</f>
        <v>-25.922446604643085</v>
      </c>
      <c r="Y9" s="51">
        <f t="shared" ref="Y9:Y11" si="8">(U9-X9)/U9</f>
        <v>1.4587290509913322</v>
      </c>
      <c r="Z9" s="49"/>
      <c r="AA9">
        <v>220.51</v>
      </c>
      <c r="AB9">
        <v>324.44</v>
      </c>
      <c r="AC9" s="50">
        <f t="shared" ref="AC9:AC11" si="9">AB9-AA9</f>
        <v>103.93</v>
      </c>
      <c r="AD9">
        <v>213.92</v>
      </c>
      <c r="AE9">
        <v>270.74</v>
      </c>
      <c r="AF9" s="50">
        <f t="shared" ref="AF9:AF11" si="10">AE9-AD9</f>
        <v>56.820000000000022</v>
      </c>
      <c r="AG9" s="51">
        <f t="shared" ref="AG9:AG11" si="11">(AC9-AF9)/AC9</f>
        <v>0.45328586548638489</v>
      </c>
    </row>
    <row r="10" spans="1:33" x14ac:dyDescent="0.25">
      <c r="A10" s="48">
        <v>45132</v>
      </c>
      <c r="B10" s="49" t="s">
        <v>18</v>
      </c>
      <c r="C10">
        <v>8.0020579385349198</v>
      </c>
      <c r="D10">
        <v>8.1397545794360919</v>
      </c>
      <c r="E10" s="50">
        <f t="shared" si="0"/>
        <v>0.13769664090117217</v>
      </c>
      <c r="F10">
        <v>7.9988801312517968</v>
      </c>
      <c r="G10">
        <v>8.1169367251323514</v>
      </c>
      <c r="H10" s="50">
        <f t="shared" si="1"/>
        <v>0.11805659388055467</v>
      </c>
      <c r="I10" s="51">
        <f t="shared" si="2"/>
        <v>0.14263272431397642</v>
      </c>
      <c r="J10" s="52"/>
      <c r="K10">
        <v>7.2484545578319812</v>
      </c>
      <c r="L10">
        <v>9.9527263075828181</v>
      </c>
      <c r="M10" s="50">
        <f t="shared" si="3"/>
        <v>-2.7042717497508368</v>
      </c>
      <c r="N10">
        <v>7.6394707932551009</v>
      </c>
      <c r="O10">
        <v>10.025819205162868</v>
      </c>
      <c r="P10" s="50">
        <f t="shared" si="4"/>
        <v>-2.3863484119077674</v>
      </c>
      <c r="Q10" s="51">
        <f t="shared" si="5"/>
        <v>0.11756338388416843</v>
      </c>
      <c r="R10" s="49"/>
      <c r="S10">
        <v>152.36036905040407</v>
      </c>
      <c r="T10">
        <v>169.22059024338355</v>
      </c>
      <c r="U10" s="50">
        <f t="shared" si="6"/>
        <v>16.860221192979481</v>
      </c>
      <c r="V10">
        <v>120.42236497417235</v>
      </c>
      <c r="W10">
        <v>153.28217134334744</v>
      </c>
      <c r="X10" s="50">
        <f t="shared" si="7"/>
        <v>-32.859806369175089</v>
      </c>
      <c r="Y10" s="51">
        <f t="shared" si="8"/>
        <v>2.9489546425913891</v>
      </c>
      <c r="Z10" s="49"/>
      <c r="AA10">
        <v>214.26</v>
      </c>
      <c r="AB10">
        <v>248.67</v>
      </c>
      <c r="AC10" s="50">
        <f t="shared" si="9"/>
        <v>34.409999999999997</v>
      </c>
      <c r="AD10">
        <v>201.67</v>
      </c>
      <c r="AE10">
        <v>230.27</v>
      </c>
      <c r="AF10" s="50">
        <f t="shared" si="10"/>
        <v>28.600000000000023</v>
      </c>
      <c r="AG10" s="51">
        <f t="shared" si="11"/>
        <v>0.16884626562045843</v>
      </c>
    </row>
    <row r="11" spans="1:33" x14ac:dyDescent="0.25">
      <c r="A11" s="48">
        <v>45133</v>
      </c>
      <c r="B11" s="49" t="s">
        <v>18</v>
      </c>
      <c r="C11">
        <v>8.0029215494477608</v>
      </c>
      <c r="D11">
        <v>8.3293388878778138</v>
      </c>
      <c r="E11" s="50">
        <f t="shared" si="0"/>
        <v>0.32641733843005305</v>
      </c>
      <c r="F11">
        <v>8.0021419509835425</v>
      </c>
      <c r="G11">
        <v>8.1890144794411661</v>
      </c>
      <c r="H11" s="50">
        <f t="shared" si="1"/>
        <v>0.18687252845762359</v>
      </c>
      <c r="I11" s="51">
        <f t="shared" si="2"/>
        <v>0.42750428222835374</v>
      </c>
      <c r="J11" s="52"/>
      <c r="K11">
        <v>4.6844770123447441</v>
      </c>
      <c r="L11">
        <v>9.9329546018632726</v>
      </c>
      <c r="M11" s="50">
        <f t="shared" si="3"/>
        <v>-5.2484775895185285</v>
      </c>
      <c r="N11">
        <v>6.4712104027935586</v>
      </c>
      <c r="O11">
        <v>9.9508011805722649</v>
      </c>
      <c r="P11" s="50">
        <f t="shared" si="4"/>
        <v>-3.4795907777787063</v>
      </c>
      <c r="Q11" s="51">
        <f t="shared" si="5"/>
        <v>0.33702855381765895</v>
      </c>
      <c r="R11" s="49"/>
      <c r="S11">
        <v>152.48089332969226</v>
      </c>
      <c r="T11">
        <v>204.77730060605788</v>
      </c>
      <c r="U11" s="50">
        <f t="shared" si="6"/>
        <v>52.296407276365613</v>
      </c>
      <c r="V11">
        <v>111.06475746206331</v>
      </c>
      <c r="W11">
        <v>151.95993092437837</v>
      </c>
      <c r="X11" s="50">
        <f t="shared" si="7"/>
        <v>-40.895173462315057</v>
      </c>
      <c r="Y11" s="51">
        <f t="shared" si="8"/>
        <v>1.7819882013347572</v>
      </c>
      <c r="Z11" s="49"/>
      <c r="AA11">
        <v>216.63</v>
      </c>
      <c r="AB11">
        <v>281.08</v>
      </c>
      <c r="AC11" s="50">
        <f t="shared" si="9"/>
        <v>64.449999999999989</v>
      </c>
      <c r="AD11">
        <v>198.7</v>
      </c>
      <c r="AE11">
        <v>237.05</v>
      </c>
      <c r="AF11" s="50">
        <f t="shared" si="10"/>
        <v>38.350000000000023</v>
      </c>
      <c r="AG11" s="51">
        <f t="shared" si="11"/>
        <v>0.40496508921644642</v>
      </c>
    </row>
    <row r="12" spans="1:33" x14ac:dyDescent="0.25">
      <c r="A12" s="49"/>
      <c r="B12" s="49"/>
      <c r="C12" s="49"/>
      <c r="D12" s="49"/>
      <c r="E12" s="49"/>
      <c r="F12" s="49"/>
      <c r="G12" s="49"/>
      <c r="H12" s="49"/>
      <c r="I12" s="49"/>
      <c r="J12" s="49"/>
      <c r="K12" s="53"/>
      <c r="L12" s="53"/>
      <c r="M12" s="53"/>
      <c r="N12" s="53"/>
      <c r="O12" s="53"/>
      <c r="P12" s="53"/>
      <c r="Q12" s="49"/>
      <c r="R12" s="49"/>
      <c r="S12" s="49"/>
      <c r="T12" s="49"/>
      <c r="U12" s="49"/>
      <c r="V12" s="49"/>
      <c r="W12" s="49"/>
      <c r="X12" s="49"/>
      <c r="Y12" s="49"/>
      <c r="Z12" s="49"/>
      <c r="AA12" s="49"/>
      <c r="AB12" s="49"/>
      <c r="AC12" s="49"/>
      <c r="AD12" s="49"/>
      <c r="AE12" s="49"/>
      <c r="AF12" s="49"/>
      <c r="AG12" s="49"/>
    </row>
    <row r="13" spans="1:33" x14ac:dyDescent="0.25">
      <c r="A13" s="49"/>
      <c r="B13" s="49"/>
      <c r="C13" s="49"/>
      <c r="D13" s="54" t="s">
        <v>23</v>
      </c>
      <c r="E13" s="55">
        <f>AVERAGE(E8:E11)</f>
        <v>0.25928324044787998</v>
      </c>
      <c r="F13" s="55"/>
      <c r="G13" s="55"/>
      <c r="H13" s="55">
        <f>AVERAGE(H8:H11)</f>
        <v>0.17304150880368074</v>
      </c>
      <c r="I13" s="56">
        <f>AVERAGE(I8:I11)</f>
        <v>0.28534515646091219</v>
      </c>
      <c r="J13" s="57"/>
      <c r="K13" s="49"/>
      <c r="L13" s="54" t="s">
        <v>23</v>
      </c>
      <c r="M13" s="55">
        <f>AVERAGE(M8:M11)</f>
        <v>-4.2794217091403981</v>
      </c>
      <c r="N13" s="55"/>
      <c r="O13" s="55"/>
      <c r="P13" s="55">
        <f>AVERAGE(P8:P11)</f>
        <v>-3.2304811235699269</v>
      </c>
      <c r="Q13" s="56">
        <f>AVERAGE(Q8:Q11)</f>
        <v>0.2203032004193764</v>
      </c>
      <c r="R13" s="49"/>
      <c r="S13" s="49"/>
      <c r="T13" s="54" t="s">
        <v>23</v>
      </c>
      <c r="U13" s="55">
        <f>AVERAGE(U8:U11)</f>
        <v>34.278499918938763</v>
      </c>
      <c r="V13" s="55"/>
      <c r="W13" s="55"/>
      <c r="X13" s="55">
        <f>AVERAGE(X8:X11)</f>
        <v>-30.808464079481837</v>
      </c>
      <c r="Y13" s="56">
        <f>AVERAGE(Y8:Y11)</f>
        <v>2.3118360864068133</v>
      </c>
      <c r="Z13" s="49"/>
      <c r="AA13" s="49"/>
      <c r="AB13" s="54" t="s">
        <v>23</v>
      </c>
      <c r="AC13" s="55">
        <f>AVERAGE(AC9:AC11)</f>
        <v>67.596666666666664</v>
      </c>
      <c r="AD13" s="55"/>
      <c r="AE13" s="55"/>
      <c r="AF13" s="55">
        <f>AVERAGE(AF9:AF11)</f>
        <v>41.256666666666689</v>
      </c>
      <c r="AG13" s="56">
        <f>AVERAGE(AG9:AG11)</f>
        <v>0.34236574010776327</v>
      </c>
    </row>
    <row r="14" spans="1:33" x14ac:dyDescent="0.25">
      <c r="A14" s="49"/>
      <c r="B14" s="49"/>
      <c r="C14" s="49"/>
      <c r="D14" s="58" t="s">
        <v>24</v>
      </c>
      <c r="E14" s="59">
        <f>_xlfn.STDEV.P(E7:E11)</f>
        <v>0.1198009810428227</v>
      </c>
      <c r="F14" s="59"/>
      <c r="G14" s="59"/>
      <c r="H14" s="59">
        <f>_xlfn.STDEV.P(H8:H11)</f>
        <v>6.0830021193671112E-2</v>
      </c>
      <c r="I14" s="60">
        <f>_xlfn.STDEV.P(I8:I11)</f>
        <v>0.11610992389178969</v>
      </c>
      <c r="J14" s="4"/>
      <c r="K14" s="57"/>
      <c r="L14" s="61" t="s">
        <v>24</v>
      </c>
      <c r="M14" s="59">
        <f>_xlfn.STDEV.P(M8:M11)</f>
        <v>1.5145631869127238</v>
      </c>
      <c r="N14" s="62"/>
      <c r="O14" s="62"/>
      <c r="P14" s="59">
        <f>_xlfn.STDEV.P(P8:P11)</f>
        <v>0.91911569589744302</v>
      </c>
      <c r="Q14" s="60">
        <f>_xlfn.STDEV.P(Q8:Q11)</f>
        <v>8.4458832874738585E-2</v>
      </c>
      <c r="R14" s="49"/>
      <c r="S14" s="49"/>
      <c r="T14" s="58" t="s">
        <v>24</v>
      </c>
      <c r="U14" s="59">
        <f>_xlfn.STDEV.P(U8:U11)</f>
        <v>20.269905119560349</v>
      </c>
      <c r="V14" s="59"/>
      <c r="W14" s="59"/>
      <c r="X14" s="59">
        <f>_xlfn.STDEV.P(X8:X11)</f>
        <v>6.7530526084890194</v>
      </c>
      <c r="Y14" s="60">
        <f>_xlfn.STDEV.P(Y8:Y11)</f>
        <v>0.70191209067484184</v>
      </c>
      <c r="Z14" s="49"/>
      <c r="AA14" s="49"/>
      <c r="AB14" s="58" t="s">
        <v>24</v>
      </c>
      <c r="AC14" s="59">
        <f>_xlfn.STDEV.P(AC9:AC11)</f>
        <v>28.468505795391206</v>
      </c>
      <c r="AD14" s="59"/>
      <c r="AE14" s="59"/>
      <c r="AF14" s="59">
        <f>_xlfn.STDEV.P(AF9:AF11)</f>
        <v>11.702667312293483</v>
      </c>
      <c r="AG14" s="60">
        <f>_xlfn.STDEV.P(AG9:AG11)</f>
        <v>0.12427249729149022</v>
      </c>
    </row>
  </sheetData>
  <mergeCells count="12">
    <mergeCell ref="AA6:AC6"/>
    <mergeCell ref="AD6:AF6"/>
    <mergeCell ref="C5:H5"/>
    <mergeCell ref="K5:P5"/>
    <mergeCell ref="S5:X5"/>
    <mergeCell ref="AA5:AF5"/>
    <mergeCell ref="C6:E6"/>
    <mergeCell ref="F6:H6"/>
    <mergeCell ref="K6:M6"/>
    <mergeCell ref="N6:P6"/>
    <mergeCell ref="S6:U6"/>
    <mergeCell ref="V6:X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079FB-B2F7-4DAF-9F18-F72512478944}">
  <dimension ref="A1:AG14"/>
  <sheetViews>
    <sheetView workbookViewId="0">
      <selection activeCell="D32" sqref="D32"/>
    </sheetView>
  </sheetViews>
  <sheetFormatPr defaultRowHeight="15" x14ac:dyDescent="0.25"/>
  <cols>
    <col min="1" max="1" width="12.28515625" customWidth="1"/>
    <col min="2" max="2" width="13.5703125" customWidth="1"/>
  </cols>
  <sheetData>
    <row r="1" spans="1:33" x14ac:dyDescent="0.25">
      <c r="A1" s="2" t="s">
        <v>109</v>
      </c>
    </row>
    <row r="5" spans="1:33" ht="18" x14ac:dyDescent="0.35">
      <c r="A5" s="18"/>
      <c r="C5" s="66" t="s">
        <v>0</v>
      </c>
      <c r="D5" s="67"/>
      <c r="E5" s="67"/>
      <c r="F5" s="67"/>
      <c r="G5" s="67"/>
      <c r="H5" s="68"/>
      <c r="K5" s="66" t="s">
        <v>1</v>
      </c>
      <c r="L5" s="67"/>
      <c r="M5" s="67"/>
      <c r="N5" s="67"/>
      <c r="O5" s="67"/>
      <c r="P5" s="68"/>
      <c r="S5" s="66" t="s">
        <v>94</v>
      </c>
      <c r="T5" s="67"/>
      <c r="U5" s="67"/>
      <c r="V5" s="67"/>
      <c r="W5" s="67"/>
      <c r="X5" s="68"/>
      <c r="AA5" s="66" t="s">
        <v>3</v>
      </c>
      <c r="AB5" s="67"/>
      <c r="AC5" s="67"/>
      <c r="AD5" s="67"/>
      <c r="AE5" s="67"/>
      <c r="AF5" s="68"/>
    </row>
    <row r="6" spans="1:33" x14ac:dyDescent="0.25">
      <c r="A6" s="18"/>
      <c r="C6" s="69" t="s">
        <v>95</v>
      </c>
      <c r="D6" s="70"/>
      <c r="E6" s="71"/>
      <c r="F6" s="72" t="s">
        <v>96</v>
      </c>
      <c r="G6" s="73"/>
      <c r="H6" s="74"/>
      <c r="K6" s="69" t="s">
        <v>95</v>
      </c>
      <c r="L6" s="70"/>
      <c r="M6" s="71"/>
      <c r="N6" s="72" t="s">
        <v>96</v>
      </c>
      <c r="O6" s="73"/>
      <c r="P6" s="74"/>
      <c r="S6" s="69" t="s">
        <v>95</v>
      </c>
      <c r="T6" s="70"/>
      <c r="U6" s="71"/>
      <c r="V6" s="72" t="s">
        <v>96</v>
      </c>
      <c r="W6" s="73"/>
      <c r="X6" s="74"/>
      <c r="AA6" s="69" t="s">
        <v>95</v>
      </c>
      <c r="AB6" s="70"/>
      <c r="AC6" s="71"/>
      <c r="AD6" s="72" t="s">
        <v>96</v>
      </c>
      <c r="AE6" s="73"/>
      <c r="AF6" s="74"/>
    </row>
    <row r="7" spans="1:33" x14ac:dyDescent="0.25">
      <c r="A7" s="2" t="s">
        <v>6</v>
      </c>
      <c r="B7" s="2" t="s">
        <v>8</v>
      </c>
      <c r="C7" s="2" t="s">
        <v>9</v>
      </c>
      <c r="D7" s="2" t="s">
        <v>10</v>
      </c>
      <c r="E7" s="3" t="s">
        <v>11</v>
      </c>
      <c r="F7" s="4" t="s">
        <v>9</v>
      </c>
      <c r="G7" s="4" t="s">
        <v>10</v>
      </c>
      <c r="H7" s="3" t="s">
        <v>11</v>
      </c>
      <c r="I7" s="3" t="s">
        <v>12</v>
      </c>
      <c r="J7" s="4"/>
      <c r="K7" s="2" t="s">
        <v>9</v>
      </c>
      <c r="L7" s="2" t="s">
        <v>10</v>
      </c>
      <c r="M7" s="3" t="s">
        <v>11</v>
      </c>
      <c r="N7" s="4" t="s">
        <v>9</v>
      </c>
      <c r="O7" s="4" t="s">
        <v>10</v>
      </c>
      <c r="P7" s="3" t="s">
        <v>11</v>
      </c>
      <c r="Q7" s="3" t="s">
        <v>12</v>
      </c>
      <c r="S7" s="2" t="s">
        <v>9</v>
      </c>
      <c r="T7" s="2" t="s">
        <v>10</v>
      </c>
      <c r="U7" s="3" t="s">
        <v>11</v>
      </c>
      <c r="V7" s="4" t="s">
        <v>9</v>
      </c>
      <c r="W7" s="4" t="s">
        <v>10</v>
      </c>
      <c r="X7" s="3" t="s">
        <v>11</v>
      </c>
      <c r="Y7" s="29" t="s">
        <v>12</v>
      </c>
      <c r="AA7" s="2" t="s">
        <v>9</v>
      </c>
      <c r="AB7" s="2" t="s">
        <v>10</v>
      </c>
      <c r="AC7" s="3" t="s">
        <v>11</v>
      </c>
      <c r="AD7" s="4" t="s">
        <v>9</v>
      </c>
      <c r="AE7" s="4" t="s">
        <v>10</v>
      </c>
      <c r="AF7" s="3" t="s">
        <v>11</v>
      </c>
      <c r="AG7" s="29" t="s">
        <v>12</v>
      </c>
    </row>
    <row r="8" spans="1:33" x14ac:dyDescent="0.25">
      <c r="A8" s="18">
        <v>45133</v>
      </c>
      <c r="B8" t="s">
        <v>18</v>
      </c>
      <c r="C8">
        <v>8.0002257973884952</v>
      </c>
      <c r="D8">
        <v>8.0179730876139583</v>
      </c>
      <c r="E8" s="7">
        <f>D8-C8</f>
        <v>1.7747290225463175E-2</v>
      </c>
      <c r="F8">
        <v>8.0004725773218546</v>
      </c>
      <c r="G8">
        <v>8.0138736677604321</v>
      </c>
      <c r="H8" s="7">
        <f>G8-F8</f>
        <v>1.3401090438577512E-2</v>
      </c>
      <c r="I8" s="30">
        <f>(E8-H8)/E8</f>
        <v>0.24489371231726922</v>
      </c>
      <c r="J8" s="20"/>
      <c r="K8">
        <v>9.5946008555289684</v>
      </c>
      <c r="L8">
        <v>9.9948021743300028</v>
      </c>
      <c r="M8" s="50">
        <f>K8-L8</f>
        <v>-0.40020131880103449</v>
      </c>
      <c r="N8">
        <v>9.6855956028579815</v>
      </c>
      <c r="O8">
        <v>9.9891244232339087</v>
      </c>
      <c r="P8" s="50">
        <f>N8-O8</f>
        <v>-0.30352882037592721</v>
      </c>
      <c r="Q8" s="30">
        <f>(M8-P8)/M8</f>
        <v>0.24155966980500962</v>
      </c>
      <c r="S8">
        <v>127.47684265226009</v>
      </c>
      <c r="T8">
        <v>151.11938993716504</v>
      </c>
      <c r="U8" s="7">
        <f>S8-T8</f>
        <v>-23.64254728490495</v>
      </c>
      <c r="V8">
        <v>109.40590271275194</v>
      </c>
      <c r="W8">
        <v>150.49241732897326</v>
      </c>
      <c r="X8" s="7">
        <f>V8-W8</f>
        <v>-41.086514616221322</v>
      </c>
      <c r="Y8" s="30">
        <f>(U8-X8)/U8</f>
        <v>-0.73782097678001968</v>
      </c>
      <c r="AA8">
        <v>214.85</v>
      </c>
      <c r="AB8">
        <v>310.49</v>
      </c>
      <c r="AC8" s="7">
        <f>AB8-AA8</f>
        <v>95.640000000000015</v>
      </c>
      <c r="AD8">
        <v>205.64</v>
      </c>
      <c r="AE8">
        <v>288.29000000000002</v>
      </c>
      <c r="AF8" s="7">
        <f>AE8-AD8</f>
        <v>82.650000000000034</v>
      </c>
      <c r="AG8" s="30">
        <f>(AC8-AF8)/AC8</f>
        <v>0.13582183186951044</v>
      </c>
    </row>
    <row r="9" spans="1:33" x14ac:dyDescent="0.25">
      <c r="A9" s="18">
        <v>45134</v>
      </c>
      <c r="B9" t="s">
        <v>18</v>
      </c>
      <c r="C9">
        <v>7.999366351893511</v>
      </c>
      <c r="D9">
        <v>8.0124705634524656</v>
      </c>
      <c r="E9" s="7">
        <f t="shared" ref="E9:E11" si="0">D9-C9</f>
        <v>1.3104211558954582E-2</v>
      </c>
      <c r="F9">
        <v>7.9998400702433914</v>
      </c>
      <c r="G9">
        <v>8.0093255268338908</v>
      </c>
      <c r="H9" s="7">
        <f t="shared" ref="H9:H11" si="1">G9-F9</f>
        <v>9.4854565904993748E-3</v>
      </c>
      <c r="I9" s="30">
        <f t="shared" ref="I9:I11" si="2">(E9-H9)/E9</f>
        <v>0.27615205631981582</v>
      </c>
      <c r="J9" s="20"/>
      <c r="K9">
        <v>9.7169381090274527</v>
      </c>
      <c r="L9">
        <v>10.014600935843983</v>
      </c>
      <c r="M9" s="50">
        <f t="shared" ref="M9:M11" si="3">K9-L9</f>
        <v>-0.29766282681653067</v>
      </c>
      <c r="N9">
        <v>9.7875608060611814</v>
      </c>
      <c r="O9">
        <v>10.003683196865358</v>
      </c>
      <c r="P9" s="50">
        <f t="shared" ref="P9:P11" si="4">N9-O9</f>
        <v>-0.21612239080417694</v>
      </c>
      <c r="Q9" s="30">
        <f t="shared" ref="Q9:Q11" si="5">(M9-P9)/M9</f>
        <v>0.27393556959872756</v>
      </c>
      <c r="S9">
        <v>144.22275489379535</v>
      </c>
      <c r="T9">
        <v>153.56019130571391</v>
      </c>
      <c r="U9" s="7">
        <f>S9-T9</f>
        <v>-9.33743641191856</v>
      </c>
      <c r="V9">
        <v>102.49558027575175</v>
      </c>
      <c r="W9">
        <v>149.80060632641619</v>
      </c>
      <c r="X9" s="7">
        <f t="shared" ref="X9:X11" si="6">V9-W9</f>
        <v>-47.305026050664438</v>
      </c>
      <c r="Y9" s="30">
        <f t="shared" ref="Y9:Y11" si="7">(U9-X9)/U9</f>
        <v>-4.0661684817776109</v>
      </c>
      <c r="AA9">
        <v>207.94</v>
      </c>
      <c r="AB9">
        <v>251.74</v>
      </c>
      <c r="AC9" s="7">
        <f t="shared" ref="AC9:AC11" si="8">AB9-AA9</f>
        <v>43.800000000000011</v>
      </c>
      <c r="AD9">
        <v>184.15</v>
      </c>
      <c r="AE9">
        <v>243.25</v>
      </c>
      <c r="AF9" s="7">
        <f t="shared" ref="AF9:AF11" si="9">AE9-AD9</f>
        <v>59.099999999999994</v>
      </c>
      <c r="AG9" s="30">
        <f t="shared" ref="AG9:AG11" si="10">(AC9-AF9)/AC9</f>
        <v>-0.34931506849315019</v>
      </c>
    </row>
    <row r="10" spans="1:33" x14ac:dyDescent="0.25">
      <c r="A10" s="18">
        <v>45134</v>
      </c>
      <c r="B10" t="s">
        <v>18</v>
      </c>
      <c r="C10">
        <v>7.9997771550496415</v>
      </c>
      <c r="D10">
        <v>8.0177841827715106</v>
      </c>
      <c r="E10" s="7">
        <f t="shared" si="0"/>
        <v>1.8007027721869129E-2</v>
      </c>
      <c r="F10">
        <v>8.0001454271264993</v>
      </c>
      <c r="G10">
        <v>8.0116073818649252</v>
      </c>
      <c r="H10" s="7">
        <f t="shared" si="1"/>
        <v>1.1461954738425817E-2</v>
      </c>
      <c r="I10" s="30">
        <f t="shared" si="2"/>
        <v>0.36347325524991936</v>
      </c>
      <c r="K10">
        <v>9.5987751217917712</v>
      </c>
      <c r="L10">
        <v>10.005132511290535</v>
      </c>
      <c r="M10" s="50">
        <f t="shared" si="3"/>
        <v>-0.40635738949876377</v>
      </c>
      <c r="N10">
        <v>9.7362702055744741</v>
      </c>
      <c r="O10">
        <v>9.9966519772519771</v>
      </c>
      <c r="P10" s="50">
        <f t="shared" si="4"/>
        <v>-0.26038177167750298</v>
      </c>
      <c r="Q10" s="30">
        <f t="shared" si="5"/>
        <v>0.35922963773667238</v>
      </c>
      <c r="S10">
        <v>137.39583965034146</v>
      </c>
      <c r="T10">
        <v>153.70666615336708</v>
      </c>
      <c r="U10" s="7">
        <f>S10-T10</f>
        <v>-16.310826503025623</v>
      </c>
      <c r="V10">
        <v>94.497523101911554</v>
      </c>
      <c r="W10">
        <v>150.23121805648682</v>
      </c>
      <c r="X10" s="7">
        <f t="shared" si="6"/>
        <v>-55.73369495457527</v>
      </c>
      <c r="Y10" s="30">
        <f t="shared" si="7"/>
        <v>-2.4169755250745135</v>
      </c>
      <c r="AA10">
        <v>190.41</v>
      </c>
      <c r="AB10">
        <v>284.52</v>
      </c>
      <c r="AC10" s="7">
        <f t="shared" si="8"/>
        <v>94.109999999999985</v>
      </c>
      <c r="AD10">
        <v>187.77</v>
      </c>
      <c r="AE10">
        <v>241.82</v>
      </c>
      <c r="AF10" s="7">
        <f t="shared" si="9"/>
        <v>54.049999999999983</v>
      </c>
      <c r="AG10" s="30">
        <f t="shared" si="10"/>
        <v>0.42567208585697597</v>
      </c>
    </row>
    <row r="11" spans="1:33" x14ac:dyDescent="0.25">
      <c r="A11" s="18">
        <v>45134</v>
      </c>
      <c r="B11" t="s">
        <v>18</v>
      </c>
      <c r="C11">
        <v>7.9958305137763652</v>
      </c>
      <c r="D11">
        <v>8.0221829654449195</v>
      </c>
      <c r="E11" s="7">
        <f t="shared" si="0"/>
        <v>2.6352451668554266E-2</v>
      </c>
      <c r="F11">
        <v>8.0000879076839819</v>
      </c>
      <c r="G11">
        <v>8.0202936837778864</v>
      </c>
      <c r="H11" s="7">
        <f t="shared" si="1"/>
        <v>2.0205776093904504E-2</v>
      </c>
      <c r="I11" s="30">
        <f t="shared" si="2"/>
        <v>0.23324871825813609</v>
      </c>
      <c r="K11">
        <v>9.502043943786644</v>
      </c>
      <c r="L11">
        <v>10.096468303918396</v>
      </c>
      <c r="M11" s="50">
        <f t="shared" si="3"/>
        <v>-0.59442436013175204</v>
      </c>
      <c r="N11">
        <v>9.5434700788585456</v>
      </c>
      <c r="O11">
        <v>9.9979760556181976</v>
      </c>
      <c r="P11" s="50">
        <f t="shared" si="4"/>
        <v>-0.45450597675965199</v>
      </c>
      <c r="Q11" s="30">
        <f t="shared" si="5"/>
        <v>0.23538467256134599</v>
      </c>
      <c r="S11">
        <v>139.77242901723613</v>
      </c>
      <c r="T11">
        <v>157.18500844454138</v>
      </c>
      <c r="U11" s="7">
        <f t="shared" ref="U11" si="11">S11-T11</f>
        <v>-17.412579427305246</v>
      </c>
      <c r="V11">
        <v>105.19946493765249</v>
      </c>
      <c r="W11">
        <v>149.8336137661498</v>
      </c>
      <c r="X11" s="7">
        <f t="shared" si="6"/>
        <v>-44.634148828497302</v>
      </c>
      <c r="Y11" s="30">
        <f t="shared" si="7"/>
        <v>-1.5633277949908446</v>
      </c>
      <c r="AA11">
        <v>196.72</v>
      </c>
      <c r="AB11">
        <v>278.74</v>
      </c>
      <c r="AC11" s="7">
        <f t="shared" si="8"/>
        <v>82.02000000000001</v>
      </c>
      <c r="AD11">
        <v>176.3</v>
      </c>
      <c r="AE11">
        <v>237.61</v>
      </c>
      <c r="AF11" s="7">
        <f t="shared" si="9"/>
        <v>61.31</v>
      </c>
      <c r="AG11" s="30">
        <f t="shared" si="10"/>
        <v>0.25249939039258723</v>
      </c>
    </row>
    <row r="13" spans="1:33" x14ac:dyDescent="0.25">
      <c r="D13" s="10" t="s">
        <v>23</v>
      </c>
      <c r="E13" s="11">
        <f>AVERAGE(E8:E11)</f>
        <v>1.8802745293710288E-2</v>
      </c>
      <c r="F13" s="11"/>
      <c r="G13" s="11"/>
      <c r="H13" s="11">
        <f>AVERAGE(H8:H11)</f>
        <v>1.3638569465351802E-2</v>
      </c>
      <c r="I13" s="63">
        <f>AVERAGE(I8:I11)</f>
        <v>0.27944193553628516</v>
      </c>
      <c r="L13" s="10" t="s">
        <v>23</v>
      </c>
      <c r="M13" s="11">
        <f>AVERAGE(M8:M11)</f>
        <v>-0.42466147381202024</v>
      </c>
      <c r="N13" s="11"/>
      <c r="O13" s="11"/>
      <c r="P13" s="11">
        <f>AVERAGE(P8:P11)</f>
        <v>-0.30863473990431478</v>
      </c>
      <c r="Q13" s="63">
        <f>AVERAGE(Q8:Q11)</f>
        <v>0.27752738742543892</v>
      </c>
      <c r="T13" s="10" t="s">
        <v>23</v>
      </c>
      <c r="U13" s="11">
        <f>AVERAGE(U8:U11)</f>
        <v>-16.675847406788595</v>
      </c>
      <c r="V13" s="11"/>
      <c r="W13" s="11"/>
      <c r="X13" s="11">
        <f>AVERAGE(X8:X11)</f>
        <v>-47.189846112489583</v>
      </c>
      <c r="Y13" s="63">
        <f>AVERAGE(Y8:Y11)</f>
        <v>-2.1960731946557472</v>
      </c>
      <c r="AB13" s="10" t="s">
        <v>23</v>
      </c>
      <c r="AC13" s="11">
        <f>AVERAGE(AC8:AC11)</f>
        <v>78.892500000000013</v>
      </c>
      <c r="AD13" s="11"/>
      <c r="AE13" s="11"/>
      <c r="AF13" s="11">
        <f>AVERAGE(AF8:AF11)</f>
        <v>64.277500000000003</v>
      </c>
      <c r="AG13" s="63">
        <f>AVERAGE(AG8:AG11)</f>
        <v>0.11616955990648087</v>
      </c>
    </row>
    <row r="14" spans="1:33" x14ac:dyDescent="0.25">
      <c r="D14" s="14" t="s">
        <v>24</v>
      </c>
      <c r="E14" s="15">
        <f>_xlfn.STDEV.P(E8:E11)</f>
        <v>4.7754189587860731E-3</v>
      </c>
      <c r="F14" s="15"/>
      <c r="G14" s="15"/>
      <c r="H14" s="15">
        <f>_xlfn.STDEV.P(H8:H11)</f>
        <v>4.0364154088435985E-3</v>
      </c>
      <c r="I14" s="64">
        <f>_xlfn.STDEV.P(I8:I11)</f>
        <v>5.0988918031693718E-2</v>
      </c>
      <c r="L14" s="14" t="s">
        <v>24</v>
      </c>
      <c r="M14" s="15">
        <f>_xlfn.STDEV.P(M8:M11)</f>
        <v>0.10709975793156516</v>
      </c>
      <c r="N14" s="15"/>
      <c r="O14" s="15"/>
      <c r="P14" s="15">
        <f>_xlfn.STDEV.P(P8:P11)</f>
        <v>8.9709770697872837E-2</v>
      </c>
      <c r="Q14" s="64">
        <f>_xlfn.STDEV.P(Q8:Q11)</f>
        <v>4.9390899941585589E-2</v>
      </c>
      <c r="T14" s="14" t="s">
        <v>24</v>
      </c>
      <c r="U14" s="15">
        <f>_xlfn.STDEV.P(U8:U11)</f>
        <v>5.076002301309912</v>
      </c>
      <c r="V14" s="15"/>
      <c r="W14" s="15"/>
      <c r="X14" s="15">
        <f>_xlfn.STDEV.P(X8:X11)</f>
        <v>5.4035373463896832</v>
      </c>
      <c r="Y14" s="64">
        <f>_xlfn.STDEV.P(Y8:Y11)</f>
        <v>1.2321648118490911</v>
      </c>
      <c r="AB14" s="14" t="s">
        <v>24</v>
      </c>
      <c r="AC14" s="15">
        <f>_xlfn.STDEV.P(AC8:AC11)</f>
        <v>20.936307428722934</v>
      </c>
      <c r="AD14" s="15"/>
      <c r="AE14" s="15"/>
      <c r="AF14" s="15">
        <f>_xlfn.STDEV.P(AF8:AF11)</f>
        <v>10.928896044431964</v>
      </c>
      <c r="AG14" s="64">
        <f>_xlfn.STDEV.P(AG8:AG11)</f>
        <v>0.28785403736953169</v>
      </c>
    </row>
  </sheetData>
  <mergeCells count="12">
    <mergeCell ref="AA6:AC6"/>
    <mergeCell ref="AD6:AF6"/>
    <mergeCell ref="C5:H5"/>
    <mergeCell ref="K5:P5"/>
    <mergeCell ref="S5:X5"/>
    <mergeCell ref="AA5:AF5"/>
    <mergeCell ref="C6:E6"/>
    <mergeCell ref="F6:H6"/>
    <mergeCell ref="K6:M6"/>
    <mergeCell ref="N6:P6"/>
    <mergeCell ref="S6:U6"/>
    <mergeCell ref="V6:X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C.granii_BZA exps</vt:lpstr>
      <vt:lpstr>C.granii_hepes_hepes+BZA exps</vt:lpstr>
      <vt:lpstr>C.granii_high pH exps</vt:lpstr>
      <vt:lpstr>C.granii_high_low light+BZA</vt:lpstr>
      <vt:lpstr>C.graniiculture O2 evo+BZA+DIDS</vt:lpstr>
      <vt:lpstr>Coscinodiscus sp+BZA</vt:lpstr>
      <vt:lpstr>Coscinodiscus sphepes+hepes+BZA</vt:lpstr>
      <vt:lpstr>S. palmeriana+BZA</vt:lpstr>
      <vt:lpstr>S.palmeriana hepes+hepes+BZA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Keys</dc:creator>
  <cp:lastModifiedBy>Matthew Keys</cp:lastModifiedBy>
  <dcterms:created xsi:type="dcterms:W3CDTF">2025-10-07T10:25:51Z</dcterms:created>
  <dcterms:modified xsi:type="dcterms:W3CDTF">2025-10-23T13:46:54Z</dcterms:modified>
</cp:coreProperties>
</file>